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-mik-0007\OneDrive - Permobil\Documents\Mina webbplatser\www.panthera.se\panthera\documentation\orderguide\excel\"/>
    </mc:Choice>
  </mc:AlternateContent>
  <xr:revisionPtr revIDLastSave="0" documentId="8_{CC60FDFE-281D-4051-BD7E-6AC9E4E7662D}" xr6:coauthVersionLast="47" xr6:coauthVersionMax="47" xr10:uidLastSave="{00000000-0000-0000-0000-000000000000}"/>
  <bookViews>
    <workbookView xWindow="-25320" yWindow="-120" windowWidth="25440" windowHeight="15390" tabRatio="558" firstSheet="1" activeTab="1" xr2:uid="{AC64612F-DD7D-4C33-BAB1-EE7F55C2F48E}"/>
  </bookViews>
  <sheets>
    <sheet name="Mototronik &amp; Quick connector" sheetId="7" state="hidden" r:id="rId1"/>
    <sheet name="Mototronik" sheetId="1" r:id="rId2"/>
    <sheet name="data_Mototronik" sheetId="2" state="hidden" r:id="rId3"/>
    <sheet name="data_QC" sheetId="10" state="hidden" r:id="rId4"/>
  </sheets>
  <definedNames>
    <definedName name="Välj_höjning" localSheetId="3">data_QC!$A$17:$A$20</definedName>
    <definedName name="Välj_höjning">data_Mototronik!$A$40:$A$46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 a="1"/>
  <c r="G50" i="2" s="1"/>
  <c r="G49" i="2" a="1"/>
  <c r="G49" i="2" s="1"/>
  <c r="G39" i="2" a="1"/>
  <c r="G39" i="2" s="1"/>
  <c r="C125" i="1"/>
  <c r="C124" i="1"/>
  <c r="E69" i="1"/>
  <c r="C119" i="1" s="1"/>
  <c r="G12" i="2" l="1" a="1"/>
  <c r="G12" i="2" s="1"/>
  <c r="G14" i="2" a="1"/>
  <c r="G14" i="2" s="1"/>
  <c r="D120" i="1"/>
  <c r="C118" i="1"/>
  <c r="G31" i="2" a="1"/>
  <c r="G31" i="2" s="1"/>
  <c r="B34" i="2" s="1"/>
  <c r="D115" i="1" s="1"/>
  <c r="B21" i="2" a="1"/>
  <c r="B21" i="2" s="1"/>
  <c r="D106" i="1" s="1"/>
  <c r="B22" i="2" a="1"/>
  <c r="B22" i="2" s="1"/>
  <c r="D107" i="1" s="1"/>
  <c r="B23" i="2" a="1"/>
  <c r="B23" i="2" s="1"/>
  <c r="D108" i="1" s="1"/>
  <c r="B24" i="2" a="1"/>
  <c r="B24" i="2" s="1"/>
  <c r="D109" i="1" s="1"/>
  <c r="B25" i="2" a="1"/>
  <c r="B25" i="2" s="1"/>
  <c r="D110" i="1" s="1"/>
  <c r="B26" i="2" a="1"/>
  <c r="B26" i="2" s="1"/>
  <c r="D111" i="1" s="1"/>
  <c r="B27" i="2" a="1"/>
  <c r="B27" i="2" s="1"/>
  <c r="D112" i="1" s="1"/>
  <c r="B28" i="2" a="1"/>
  <c r="B28" i="2" s="1"/>
  <c r="D113" i="1" s="1"/>
  <c r="B20" i="2" a="1"/>
  <c r="B20" i="2" s="1"/>
  <c r="D105" i="1" s="1"/>
  <c r="G20" i="2" a="1"/>
  <c r="G20" i="2" s="1"/>
  <c r="G17" i="2" a="1"/>
  <c r="G17" i="2" s="1"/>
  <c r="D103" i="1" s="1"/>
  <c r="F66" i="1"/>
  <c r="F119" i="1" s="1"/>
  <c r="E51" i="2"/>
  <c r="E87" i="1" s="1"/>
  <c r="C123" i="1"/>
  <c r="D122" i="1"/>
  <c r="G40" i="2" a="1"/>
  <c r="G40" i="2" s="1"/>
  <c r="E42" i="2" s="1"/>
  <c r="C82" i="1" s="1"/>
  <c r="F122" i="1" s="1"/>
  <c r="F123" i="1" l="1"/>
  <c r="G10" i="10" a="1"/>
  <c r="G10" i="10" s="1"/>
  <c r="B15" i="10" s="1"/>
  <c r="G3" i="10" a="1"/>
  <c r="G3" i="10" s="1"/>
  <c r="G7" i="10" a="1"/>
  <c r="G7" i="10" s="1"/>
  <c r="G32" i="2" a="1"/>
  <c r="G32" i="2" s="1"/>
  <c r="E34" i="2" s="1"/>
  <c r="G23" i="2" a="1"/>
  <c r="G23" i="2" s="1"/>
  <c r="F28" i="1" s="1"/>
  <c r="G21" i="2" a="1"/>
  <c r="G21" i="2" s="1"/>
  <c r="F26" i="1" s="1"/>
  <c r="G28" i="2" a="1"/>
  <c r="G28" i="2" s="1"/>
  <c r="F33" i="1" s="1"/>
  <c r="G27" i="2" a="1"/>
  <c r="G27" i="2" s="1"/>
  <c r="F32" i="1" s="1"/>
  <c r="G26" i="2" a="1"/>
  <c r="G26" i="2" s="1"/>
  <c r="F31" i="1" s="1"/>
  <c r="G25" i="2" a="1"/>
  <c r="G25" i="2" s="1"/>
  <c r="F30" i="1" s="1"/>
  <c r="G24" i="2" a="1"/>
  <c r="G24" i="2" s="1"/>
  <c r="F29" i="1" s="1"/>
  <c r="G22" i="2" a="1"/>
  <c r="G22" i="2" s="1"/>
  <c r="F27" i="1" s="1"/>
  <c r="F25" i="1"/>
  <c r="E15" i="2"/>
  <c r="E17" i="2" a="1"/>
  <c r="E17" i="2" s="1"/>
  <c r="F103" i="1" s="1"/>
  <c r="F42" i="1" l="1"/>
  <c r="F115" i="1"/>
  <c r="F108" i="1"/>
  <c r="F113" i="1"/>
  <c r="F112" i="1"/>
  <c r="F111" i="1"/>
  <c r="F110" i="1"/>
  <c r="F109" i="1"/>
  <c r="F107" i="1"/>
  <c r="F106" i="1"/>
  <c r="F105" i="1"/>
  <c r="B8" i="10"/>
  <c r="F20" i="1"/>
  <c r="F102" i="1" s="1"/>
  <c r="I20" i="1"/>
  <c r="G9" i="2" l="1" a="1"/>
  <c r="G9" i="2" s="1"/>
  <c r="G3" i="2" a="1"/>
  <c r="G3" i="2" s="1"/>
  <c r="C10" i="2" l="1"/>
  <c r="D102" i="1" l="1"/>
  <c r="D101" i="1"/>
  <c r="B10" i="2"/>
  <c r="E10" i="2" l="1"/>
  <c r="C20" i="1" l="1"/>
  <c r="F10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<sst xmlns="http://schemas.openxmlformats.org/spreadsheetml/2006/main" count="280" uniqueCount="211">
  <si>
    <t>Tel:</t>
  </si>
  <si>
    <t>33 cm</t>
  </si>
  <si>
    <t>36 cm</t>
  </si>
  <si>
    <t>39 cm</t>
  </si>
  <si>
    <t>42 cm</t>
  </si>
  <si>
    <t>45 cm</t>
  </si>
  <si>
    <t>rev:2023-01</t>
  </si>
  <si>
    <t>Panther AB - Gunnebogatan 26 - Spånga - Sweden - +46-761 50 40 - www.panthera.se</t>
  </si>
  <si>
    <t>Price</t>
  </si>
  <si>
    <t>Weights in gram</t>
  </si>
  <si>
    <t>Art.no.</t>
  </si>
  <si>
    <t>Value from radiobutton</t>
  </si>
  <si>
    <t>Name</t>
  </si>
  <si>
    <t>art.nr.</t>
  </si>
  <si>
    <t>GP</t>
  </si>
  <si>
    <t>MST10904</t>
  </si>
  <si>
    <t>MST10908</t>
  </si>
  <si>
    <t>MST10910</t>
  </si>
  <si>
    <t>MST10913</t>
  </si>
  <si>
    <t>MST10914</t>
  </si>
  <si>
    <t>MST10915</t>
  </si>
  <si>
    <t>MST10916</t>
  </si>
  <si>
    <t>MTC10919</t>
  </si>
  <si>
    <t>MTC10920</t>
  </si>
  <si>
    <t>FÖRLÄNGNING AV STYRET</t>
  </si>
  <si>
    <t>Mototronik</t>
  </si>
  <si>
    <t>upp</t>
  </si>
  <si>
    <t>Sammanställning:</t>
  </si>
  <si>
    <t>Beskrivning</t>
  </si>
  <si>
    <t>Upp</t>
  </si>
  <si>
    <r>
      <rPr>
        <b/>
        <sz val="8"/>
        <color rgb="FFC00000"/>
        <rFont val="Calibri"/>
        <family val="2"/>
        <scheme val="minor"/>
      </rPr>
      <t>1)</t>
    </r>
    <r>
      <rPr>
        <sz val="8"/>
        <rFont val="Calibri"/>
        <family val="2"/>
        <scheme val="minor"/>
      </rPr>
      <t xml:space="preserve"> Modell:</t>
    </r>
  </si>
  <si>
    <t>E-post:</t>
  </si>
  <si>
    <t>Utprovad för:</t>
  </si>
  <si>
    <t>Datum:</t>
  </si>
  <si>
    <t>Sammanställning</t>
  </si>
  <si>
    <r>
      <rPr>
        <b/>
        <i/>
        <sz val="12"/>
        <color rgb="FFC00000"/>
        <rFont val="Calibri"/>
        <family val="2"/>
        <scheme val="minor"/>
      </rPr>
      <t>1)</t>
    </r>
    <r>
      <rPr>
        <sz val="10"/>
        <color rgb="FFC0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Basmodell</t>
    </r>
  </si>
  <si>
    <t>MOTOTRONIK 12" STD</t>
  </si>
  <si>
    <t>MOTOTRONIK 14" STD 1000W</t>
  </si>
  <si>
    <t>MOTOTRONIK TETRA 12"</t>
  </si>
  <si>
    <t>MOTOTRONIK TETRA 14" 1000W</t>
  </si>
  <si>
    <r>
      <rPr>
        <b/>
        <i/>
        <sz val="12"/>
        <color rgb="FFC00000"/>
        <rFont val="Calibri"/>
        <family val="2"/>
        <scheme val="minor"/>
      </rPr>
      <t>2)</t>
    </r>
    <r>
      <rPr>
        <sz val="10"/>
        <color rgb="FFC0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Hastighet</t>
    </r>
  </si>
  <si>
    <t>MAXHASTIGHET 15 KM/H</t>
  </si>
  <si>
    <t>MAXHASTIGHET 10KMH</t>
  </si>
  <si>
    <t>MAXHASTIGHET 6KMH</t>
  </si>
  <si>
    <r>
      <rPr>
        <b/>
        <i/>
        <sz val="12"/>
        <color rgb="FFC00000"/>
        <rFont val="Calibri"/>
        <family val="2"/>
        <scheme val="minor"/>
      </rPr>
      <t>1)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Basmodell</t>
    </r>
  </si>
  <si>
    <r>
      <rPr>
        <b/>
        <i/>
        <sz val="12"/>
        <color rgb="FFC00000"/>
        <rFont val="Calibri"/>
        <family val="2"/>
        <scheme val="minor"/>
      </rPr>
      <t>2)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Hastighet</t>
    </r>
  </si>
  <si>
    <r>
      <t xml:space="preserve">MOTOTRONIK </t>
    </r>
    <r>
      <rPr>
        <b/>
        <sz val="8"/>
        <rFont val="Calibri"/>
        <family val="2"/>
        <scheme val="minor"/>
      </rPr>
      <t>12" STD</t>
    </r>
  </si>
  <si>
    <r>
      <t xml:space="preserve">MOTOTRONIK </t>
    </r>
    <r>
      <rPr>
        <b/>
        <sz val="9"/>
        <rFont val="Calibri"/>
        <family val="2"/>
        <scheme val="minor"/>
      </rPr>
      <t>TETRA 12"</t>
    </r>
  </si>
  <si>
    <t>Quick Connector (QC)</t>
  </si>
  <si>
    <r>
      <rPr>
        <b/>
        <i/>
        <sz val="12"/>
        <color rgb="FFC00000"/>
        <rFont val="Calibri"/>
        <family val="2"/>
        <scheme val="minor"/>
      </rPr>
      <t>3)</t>
    </r>
    <r>
      <rPr>
        <i/>
        <sz val="10"/>
        <color rgb="FFC0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Batteri</t>
    </r>
    <r>
      <rPr>
        <i/>
        <sz val="10"/>
        <color theme="1"/>
        <rFont val="Calibri"/>
        <family val="2"/>
        <scheme val="minor"/>
      </rPr>
      <t xml:space="preserve"> (uppgradering)</t>
    </r>
  </si>
  <si>
    <t>48V-11,6 AH PLUS BATTERI 50km</t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</si>
  <si>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Batteri</t>
    </r>
  </si>
  <si>
    <t>Art.no</t>
  </si>
  <si>
    <r>
      <t xml:space="preserve">           MAXHASTIGHET </t>
    </r>
    <r>
      <rPr>
        <b/>
        <sz val="8"/>
        <rFont val="Calibri"/>
        <family val="2"/>
        <scheme val="minor"/>
      </rPr>
      <t>15 KM/H</t>
    </r>
  </si>
  <si>
    <r>
      <t xml:space="preserve">           MAXHASTIGHET </t>
    </r>
    <r>
      <rPr>
        <b/>
        <sz val="8"/>
        <rFont val="Calibri"/>
        <family val="2"/>
        <scheme val="minor"/>
      </rPr>
      <t>10 KM/H</t>
    </r>
  </si>
  <si>
    <r>
      <t xml:space="preserve">           MAXHASTIGHET </t>
    </r>
    <r>
      <rPr>
        <b/>
        <sz val="8"/>
        <rFont val="Calibri"/>
        <family val="2"/>
        <scheme val="minor"/>
      </rPr>
      <t>6 KM/H</t>
    </r>
  </si>
  <si>
    <r>
      <t xml:space="preserve">  48V-11,6 AH PLUS BATTERI </t>
    </r>
    <r>
      <rPr>
        <b/>
        <sz val="9"/>
        <rFont val="Calibri"/>
        <family val="2"/>
        <scheme val="minor"/>
      </rPr>
      <t>50km</t>
    </r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</si>
  <si>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theme="1"/>
        <rFont val="Calibri"/>
        <family val="2"/>
        <scheme val="minor"/>
      </rPr>
      <t xml:space="preserve"> Tillbehör</t>
    </r>
  </si>
  <si>
    <t>FÖRLÄNGNINGSSPAK UPPLÅSNING</t>
  </si>
  <si>
    <t>LED-LJUS (HÖG INTENSITET) (standard)</t>
  </si>
  <si>
    <t>BACKSPEGEL VÄNSTER</t>
  </si>
  <si>
    <t>BACKSPEGEL HÖGER</t>
  </si>
  <si>
    <t>KORG AVTAGBAR</t>
  </si>
  <si>
    <t>Batteri 48V-2.9AH 15 km (IATA Godkänd för flyg)</t>
  </si>
  <si>
    <t>AVTAGBAR FRONTVIKT</t>
  </si>
  <si>
    <t>MOTOTRONIK TRANSPORTVÄSKA</t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</si>
  <si>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Tillbehör</t>
    </r>
  </si>
  <si>
    <t xml:space="preserve">Batteri 48V-2.9AH 15 km </t>
  </si>
  <si>
    <r>
      <rPr>
        <b/>
        <i/>
        <sz val="12"/>
        <color rgb="FFC00000"/>
        <rFont val="Calibri"/>
        <family val="2"/>
        <scheme val="minor"/>
      </rPr>
      <t>5)</t>
    </r>
    <r>
      <rPr>
        <b/>
        <i/>
        <sz val="12"/>
        <color theme="1"/>
        <rFont val="Calibri"/>
        <family val="2"/>
        <scheme val="minor"/>
      </rPr>
      <t xml:space="preserve"> Gashandtag</t>
    </r>
  </si>
  <si>
    <r>
      <t xml:space="preserve">Orderformulär </t>
    </r>
    <r>
      <rPr>
        <b/>
        <i/>
        <sz val="16"/>
        <color rgb="FFC00000"/>
        <rFont val="Calibri"/>
        <family val="2"/>
        <scheme val="minor"/>
      </rPr>
      <t>Mototronik</t>
    </r>
  </si>
  <si>
    <t>GREPP GASHANDTAG HÖGER</t>
  </si>
  <si>
    <t>GREPP GASHANDTAG VÄNSTER</t>
  </si>
  <si>
    <r>
      <t xml:space="preserve">GREPP GASHANDTAG </t>
    </r>
    <r>
      <rPr>
        <b/>
        <sz val="9"/>
        <rFont val="Calibri"/>
        <family val="2"/>
        <scheme val="minor"/>
      </rPr>
      <t>HÖGER</t>
    </r>
  </si>
  <si>
    <r>
      <t xml:space="preserve">GREPP GASHANDTAG </t>
    </r>
    <r>
      <rPr>
        <b/>
        <sz val="9"/>
        <rFont val="Calibri"/>
        <family val="2"/>
        <scheme val="minor"/>
      </rPr>
      <t>VÄNSTER</t>
    </r>
  </si>
  <si>
    <r>
      <t xml:space="preserve">TUM GASREGLAGE </t>
    </r>
    <r>
      <rPr>
        <b/>
        <sz val="9"/>
        <rFont val="Calibri"/>
        <family val="2"/>
        <scheme val="minor"/>
      </rPr>
      <t>HÖGER</t>
    </r>
    <r>
      <rPr>
        <b/>
        <sz val="9"/>
        <color rgb="FF0070C0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(standard)</t>
    </r>
  </si>
  <si>
    <r>
      <rPr>
        <b/>
        <i/>
        <sz val="12"/>
        <color rgb="FFC00000"/>
        <rFont val="Calibri"/>
        <family val="2"/>
        <scheme val="minor"/>
      </rPr>
      <t>5)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Gashandtag</t>
    </r>
  </si>
  <si>
    <t>TUMGAS REGLAGE HÖGER</t>
  </si>
  <si>
    <t>STANDARD</t>
  </si>
  <si>
    <r>
      <t xml:space="preserve">Batteri 48V-2.9AH 15 km </t>
    </r>
    <r>
      <rPr>
        <b/>
        <sz val="9"/>
        <rFont val="Calibri"/>
        <family val="2"/>
        <scheme val="minor"/>
      </rPr>
      <t>(IATA Godkänd för flyg)</t>
    </r>
  </si>
  <si>
    <t>Rullstolsmärke:</t>
  </si>
  <si>
    <t>Modell:</t>
  </si>
  <si>
    <t>sid 1/2</t>
  </si>
  <si>
    <t>PANTHERA S3</t>
  </si>
  <si>
    <t>PANTHERA U3</t>
  </si>
  <si>
    <r>
      <rPr>
        <b/>
        <i/>
        <sz val="12"/>
        <color rgb="FFC00000"/>
        <rFont val="Calibri"/>
        <family val="2"/>
        <scheme val="minor"/>
      </rPr>
      <t>1)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Rullstolsmodell</t>
    </r>
    <r>
      <rPr>
        <b/>
        <i/>
        <sz val="12"/>
        <color rgb="FF0070C0"/>
        <rFont val="Calibri"/>
        <family val="2"/>
        <scheme val="minor"/>
      </rPr>
      <t xml:space="preserve"> - </t>
    </r>
    <r>
      <rPr>
        <b/>
        <i/>
        <sz val="12"/>
        <rFont val="Calibri"/>
        <family val="2"/>
        <scheme val="minor"/>
      </rPr>
      <t>Panthera</t>
    </r>
  </si>
  <si>
    <t>PANTHERA  X</t>
  </si>
  <si>
    <t xml:space="preserve">
Quick Connector Mototronik X
Quick Connector Mototronik X
Quick Connector Mototronik X</t>
  </si>
  <si>
    <r>
      <rPr>
        <b/>
        <i/>
        <sz val="12"/>
        <color rgb="FFC00000"/>
        <rFont val="Calibri"/>
        <family val="2"/>
        <scheme val="minor"/>
      </rPr>
      <t>2)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Sittbredd</t>
    </r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</si>
  <si>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Quick Connector</t>
    </r>
  </si>
  <si>
    <r>
      <rPr>
        <b/>
        <sz val="8"/>
        <color rgb="FFC00000"/>
        <rFont val="Calibri"/>
        <family val="2"/>
        <scheme val="minor"/>
      </rPr>
      <t>2)</t>
    </r>
    <r>
      <rPr>
        <sz val="8"/>
        <rFont val="Calibri"/>
        <family val="2"/>
        <scheme val="minor"/>
      </rPr>
      <t xml:space="preserve"> Hastighet:</t>
    </r>
  </si>
  <si>
    <r>
      <rPr>
        <b/>
        <sz val="8"/>
        <color rgb="FFC00000"/>
        <rFont val="Calibri"/>
        <family val="2"/>
        <scheme val="minor"/>
      </rPr>
      <t>3)</t>
    </r>
    <r>
      <rPr>
        <sz val="8"/>
        <rFont val="Calibri"/>
        <family val="2"/>
        <scheme val="minor"/>
      </rPr>
      <t xml:space="preserve"> Batteri:</t>
    </r>
  </si>
  <si>
    <t>sid 2/2</t>
  </si>
  <si>
    <r>
      <t xml:space="preserve">Orderformulär för </t>
    </r>
    <r>
      <rPr>
        <b/>
        <i/>
        <sz val="20"/>
        <color rgb="FF0070C0"/>
        <rFont val="Calibri"/>
        <family val="2"/>
        <scheme val="minor"/>
      </rPr>
      <t>Mototronik</t>
    </r>
    <r>
      <rPr>
        <b/>
        <i/>
        <sz val="20"/>
        <color theme="1"/>
        <rFont val="Calibri"/>
        <family val="2"/>
        <scheme val="minor"/>
      </rPr>
      <t xml:space="preserve"> och </t>
    </r>
    <r>
      <rPr>
        <b/>
        <i/>
        <sz val="20"/>
        <color rgb="FF0070C0"/>
        <rFont val="Calibri"/>
        <family val="2"/>
        <scheme val="minor"/>
      </rPr>
      <t>Quick Connector</t>
    </r>
    <r>
      <rPr>
        <b/>
        <i/>
        <sz val="20"/>
        <color theme="1"/>
        <rFont val="Calibri"/>
        <family val="2"/>
        <scheme val="minor"/>
      </rPr>
      <t>:</t>
    </r>
  </si>
  <si>
    <t>Panthera S3 33 cm</t>
  </si>
  <si>
    <t>Panthera S3 36 cm</t>
  </si>
  <si>
    <t>Panthera S3 39 cm</t>
  </si>
  <si>
    <t>Panthera S3 42 cm</t>
  </si>
  <si>
    <t>Panthera S3 45 cm</t>
  </si>
  <si>
    <t>Panthera U3 33 cm</t>
  </si>
  <si>
    <t>Panthera U3 36 cm</t>
  </si>
  <si>
    <t>Panthera U3 39 cm</t>
  </si>
  <si>
    <t>Panthera U3 42 cm</t>
  </si>
  <si>
    <t>Panthera U3 45 cm</t>
  </si>
  <si>
    <t>Panthera X 33 cm</t>
  </si>
  <si>
    <t>Panthera X 36 cm</t>
  </si>
  <si>
    <t>Panthera X 39 cm</t>
  </si>
  <si>
    <t>Panthera X 42 cm</t>
  </si>
  <si>
    <t>Panthera X 45 cm</t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</si>
  <si>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Storlek på drivhjulen</t>
    </r>
  </si>
  <si>
    <t>Drivhjuls storlek 25"</t>
  </si>
  <si>
    <t>Drivhjuls storlek 26"</t>
  </si>
  <si>
    <t>Välj storlek på drivhjulen på din rullstolen</t>
  </si>
  <si>
    <r>
      <t xml:space="preserve">Drivhjuls storlek </t>
    </r>
    <r>
      <rPr>
        <b/>
        <sz val="11"/>
        <color rgb="FF0070C0"/>
        <rFont val="Calibri"/>
        <family val="2"/>
        <scheme val="minor"/>
      </rPr>
      <t>24"</t>
    </r>
  </si>
  <si>
    <r>
      <t>LED-LJUS (HÖG INTENSITET)</t>
    </r>
    <r>
      <rPr>
        <sz val="9"/>
        <color rgb="FF0070C0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(standard)</t>
    </r>
  </si>
  <si>
    <t>Kund:</t>
  </si>
  <si>
    <t>Kontaktperson:</t>
  </si>
  <si>
    <t>Välj rullstolsmodell och sittbredd i rullgardinen nedan</t>
  </si>
  <si>
    <t>Beställningsnr:</t>
  </si>
  <si>
    <t>Nummer:</t>
  </si>
  <si>
    <t>Adress:</t>
  </si>
  <si>
    <t>Postnummer:</t>
  </si>
  <si>
    <t>Anslutningsbåge</t>
  </si>
  <si>
    <r>
      <rPr>
        <b/>
        <i/>
        <sz val="12"/>
        <color rgb="FFC00000"/>
        <rFont val="Calibri"/>
        <family val="2"/>
        <scheme val="minor"/>
      </rPr>
      <t>6)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Anslutningsbåge</t>
    </r>
  </si>
  <si>
    <t>MST11376</t>
  </si>
  <si>
    <t>MST11377</t>
  </si>
  <si>
    <t>MST11379</t>
  </si>
  <si>
    <t>MST11380</t>
  </si>
  <si>
    <t>27-42 cm (liten)</t>
  </si>
  <si>
    <t>45-54 cm (medelstor)</t>
  </si>
  <si>
    <t>X &lt; 18 cm (kort) - 27-42 cm (liten)</t>
  </si>
  <si>
    <t>X &lt; 18 cm (kort) -45-54 cm (medelstor)</t>
  </si>
  <si>
    <t>X &gt; 18 cm (lång) -45-54 cm (medelstor)</t>
  </si>
  <si>
    <t>X &gt; 18 cm (lång) - 27-42 cm (liten)</t>
  </si>
  <si>
    <t xml:space="preserve">Konfigurera Quick Connector fästet: </t>
  </si>
  <si>
    <t>Sittbredd (yttermått ramfront)</t>
  </si>
  <si>
    <t xml:space="preserve"> Klämsats</t>
  </si>
  <si>
    <t>KLÄMSATS PANTHERA</t>
  </si>
  <si>
    <t>Lämplig för:</t>
  </si>
  <si>
    <t>PANTHERA S3, U3, U3 LIGHT</t>
  </si>
  <si>
    <t>Panthera klämmor</t>
  </si>
  <si>
    <t>KLÄMSATS: RUNDRÖR Ø 22-22.4MM</t>
  </si>
  <si>
    <t>PANTHERA S3 SWING</t>
  </si>
  <si>
    <t>Standard klämringssats</t>
  </si>
  <si>
    <t>KLÄMSATS: RUNDRÖR Ø 25-25.4MM</t>
  </si>
  <si>
    <t>KLÄMSATS: RUNDRÖR Ø 28-28.4MM</t>
  </si>
  <si>
    <r>
      <t xml:space="preserve">KLÄMSATS </t>
    </r>
    <r>
      <rPr>
        <sz val="8"/>
        <color rgb="FF0070C0"/>
        <rFont val="Calibri"/>
        <family val="2"/>
        <scheme val="minor"/>
      </rPr>
      <t>PANTHERA</t>
    </r>
  </si>
  <si>
    <t>KLÄMSATS: RUNDRÖR Ø 30-30.4MM</t>
  </si>
  <si>
    <t>KLÄMSATS: RUNDRÖR Ø 32-32.4MM</t>
  </si>
  <si>
    <t>Speciella Klämringssatser</t>
  </si>
  <si>
    <t>KLÄMSATS FÖR ANDRA MÄRKEN</t>
  </si>
  <si>
    <r>
      <rPr>
        <b/>
        <i/>
        <sz val="12"/>
        <color rgb="FFC00000"/>
        <rFont val="Calibri"/>
        <family val="2"/>
        <scheme val="minor"/>
      </rPr>
      <t xml:space="preserve">6) </t>
    </r>
    <r>
      <rPr>
        <b/>
        <i/>
        <sz val="12"/>
        <color theme="1"/>
        <rFont val="Calibri"/>
        <family val="2"/>
        <scheme val="minor"/>
      </rPr>
      <t xml:space="preserve">Montering på Panthera- rullstol med </t>
    </r>
    <r>
      <rPr>
        <b/>
        <i/>
        <sz val="12"/>
        <color rgb="FFC00000"/>
        <rFont val="Calibri"/>
        <family val="2"/>
        <scheme val="minor"/>
      </rPr>
      <t>Quick Connector</t>
    </r>
  </si>
  <si>
    <r>
      <rPr>
        <b/>
        <i/>
        <sz val="12"/>
        <color rgb="FFC00000"/>
        <rFont val="Calibri"/>
        <family val="2"/>
        <scheme val="minor"/>
      </rPr>
      <t xml:space="preserve">7) </t>
    </r>
    <r>
      <rPr>
        <b/>
        <i/>
        <sz val="12"/>
        <color theme="1"/>
        <rFont val="Calibri"/>
        <family val="2"/>
        <scheme val="minor"/>
      </rPr>
      <t xml:space="preserve">Montering på andra rullstolsmärken </t>
    </r>
    <r>
      <rPr>
        <i/>
        <sz val="12"/>
        <color rgb="FF0070C0"/>
        <rFont val="Calibri"/>
        <family val="2"/>
        <scheme val="minor"/>
      </rPr>
      <t>(anslutningsbåge med klämsats)</t>
    </r>
  </si>
  <si>
    <t>Ingen</t>
  </si>
  <si>
    <r>
      <rPr>
        <b/>
        <i/>
        <sz val="12"/>
        <color rgb="FFC00000"/>
        <rFont val="Calibri"/>
        <family val="2"/>
        <scheme val="minor"/>
      </rPr>
      <t>6)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Klämsats</t>
    </r>
  </si>
  <si>
    <t>MTP00027</t>
  </si>
  <si>
    <t>MST11443</t>
  </si>
  <si>
    <t>S3, U3, U3 LIGHT</t>
  </si>
  <si>
    <t>S3 SWING</t>
  </si>
  <si>
    <t>MST11395</t>
  </si>
  <si>
    <t>MST11444</t>
  </si>
  <si>
    <t>MST11445</t>
  </si>
  <si>
    <t>MST11414</t>
  </si>
  <si>
    <t>MST11134</t>
  </si>
  <si>
    <t>Välj rullstol och bredd</t>
  </si>
  <si>
    <t>Inget valt</t>
  </si>
  <si>
    <r>
      <rPr>
        <b/>
        <i/>
        <sz val="10"/>
        <color rgb="FFC00000"/>
        <rFont val="Calibri"/>
        <family val="2"/>
        <scheme val="minor"/>
      </rPr>
      <t>4)</t>
    </r>
    <r>
      <rPr>
        <b/>
        <i/>
        <sz val="10"/>
        <rFont val="Calibri"/>
        <family val="2"/>
        <scheme val="minor"/>
      </rPr>
      <t xml:space="preserve"> Tillbehör</t>
    </r>
  </si>
  <si>
    <r>
      <rPr>
        <b/>
        <i/>
        <sz val="10"/>
        <color rgb="FFC00000"/>
        <rFont val="Calibri"/>
        <family val="2"/>
        <scheme val="minor"/>
      </rPr>
      <t>5)</t>
    </r>
    <r>
      <rPr>
        <b/>
        <i/>
        <sz val="10"/>
        <rFont val="Calibri"/>
        <family val="2"/>
        <scheme val="minor"/>
      </rPr>
      <t xml:space="preserve"> Gashandtag</t>
    </r>
  </si>
  <si>
    <t>Höger</t>
  </si>
  <si>
    <t>Vänster</t>
  </si>
  <si>
    <t>Tumgas höger</t>
  </si>
  <si>
    <t xml:space="preserve">GREPP GASHANDTAG </t>
  </si>
  <si>
    <r>
      <rPr>
        <b/>
        <i/>
        <sz val="10"/>
        <color rgb="FFC00000"/>
        <rFont val="Calibri"/>
        <family val="2"/>
        <scheme val="minor"/>
      </rPr>
      <t>6)</t>
    </r>
    <r>
      <rPr>
        <b/>
        <i/>
        <sz val="10"/>
        <rFont val="Calibri"/>
        <family val="2"/>
        <scheme val="minor"/>
      </rPr>
      <t xml:space="preserve"> Quick Connector</t>
    </r>
  </si>
  <si>
    <t>Rullstolsmodell och sittbredd</t>
  </si>
  <si>
    <r>
      <rPr>
        <b/>
        <i/>
        <sz val="10"/>
        <color rgb="FF0070C0"/>
        <rFont val="Calibri"/>
        <family val="2"/>
        <scheme val="minor"/>
      </rPr>
      <t>X</t>
    </r>
    <r>
      <rPr>
        <b/>
        <sz val="8"/>
        <color rgb="FFC00000"/>
        <rFont val="Calibri"/>
        <family val="2"/>
        <scheme val="minor"/>
      </rPr>
      <t>&lt;</t>
    </r>
    <r>
      <rPr>
        <b/>
        <i/>
        <sz val="8"/>
        <color rgb="FF0070C0"/>
        <rFont val="Calibri"/>
        <family val="2"/>
        <scheme val="minor"/>
      </rPr>
      <t xml:space="preserve"> 18cm, kort</t>
    </r>
  </si>
  <si>
    <r>
      <rPr>
        <b/>
        <i/>
        <sz val="10"/>
        <color rgb="FF0070C0"/>
        <rFont val="Calibri"/>
        <family val="2"/>
        <scheme val="minor"/>
      </rPr>
      <t>X</t>
    </r>
    <r>
      <rPr>
        <b/>
        <i/>
        <sz val="8"/>
        <color rgb="FFC00000"/>
        <rFont val="Calibri"/>
        <family val="2"/>
        <scheme val="minor"/>
      </rPr>
      <t>&gt;</t>
    </r>
    <r>
      <rPr>
        <b/>
        <i/>
        <sz val="8"/>
        <color rgb="FF0070C0"/>
        <rFont val="Calibri"/>
        <family val="2"/>
        <scheme val="minor"/>
      </rPr>
      <t xml:space="preserve"> 18cm, lång</t>
    </r>
  </si>
  <si>
    <t>Quick Connector:</t>
  </si>
  <si>
    <t>Drivhjulsstorlek:</t>
  </si>
  <si>
    <t>Quick Connector Mototronik X L1 kpl</t>
  </si>
  <si>
    <t>Quick Connector Mototronik X L2 kpl</t>
  </si>
  <si>
    <t>Quick Connector Mototronik X L3 kpl</t>
  </si>
  <si>
    <r>
      <rPr>
        <b/>
        <i/>
        <sz val="10"/>
        <color rgb="FFC00000"/>
        <rFont val="Calibri"/>
        <family val="2"/>
        <scheme val="minor"/>
      </rPr>
      <t>7)</t>
    </r>
    <r>
      <rPr>
        <b/>
        <i/>
        <sz val="10"/>
        <rFont val="Calibri"/>
        <family val="2"/>
        <scheme val="minor"/>
      </rPr>
      <t xml:space="preserve"> Fäste andra rullstolar</t>
    </r>
  </si>
  <si>
    <t>Klämsats</t>
  </si>
  <si>
    <t>Välj drivhjulsstorlek</t>
  </si>
  <si>
    <t>Panthera U3 Light 33 cm</t>
  </si>
  <si>
    <t>Panthera U3 Light 36 cm</t>
  </si>
  <si>
    <t>Panthera U3 Light 39 cm</t>
  </si>
  <si>
    <t>Panthera U3 Light  42 cm</t>
  </si>
  <si>
    <t>Panthera U3 Light 45 cm</t>
  </si>
  <si>
    <t>Panthera S3 Kort  36 cm</t>
  </si>
  <si>
    <t>Panthera S3 Kort  33  cm</t>
  </si>
  <si>
    <t>Panthera S3 Kort  39 cm</t>
  </si>
  <si>
    <t>Panthera S3  Kort 42 cm</t>
  </si>
  <si>
    <t>Panthera S3 Kort  45 cm</t>
  </si>
  <si>
    <t>Rullstolsmärke</t>
  </si>
  <si>
    <t>Modell</t>
  </si>
  <si>
    <t>Quick Connector Mototronik 19 L2 kpl</t>
  </si>
  <si>
    <t>Quick Connector Mototronik 19 L3 kpl</t>
  </si>
  <si>
    <t>Quick Connector Mototronik 19 L4 kpl</t>
  </si>
  <si>
    <t>Quick Connector Mototronik 19 L1 kpl</t>
  </si>
  <si>
    <r>
      <t xml:space="preserve">MOTOTRONIK </t>
    </r>
    <r>
      <rPr>
        <b/>
        <sz val="9"/>
        <rFont val="Calibri"/>
        <family val="2"/>
        <scheme val="minor"/>
      </rPr>
      <t>14" STD 1000W</t>
    </r>
    <r>
      <rPr>
        <b/>
        <sz val="9"/>
        <color rgb="FF0070C0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*</t>
    </r>
  </si>
  <si>
    <r>
      <t xml:space="preserve">MOTOTRONIK </t>
    </r>
    <r>
      <rPr>
        <b/>
        <sz val="9"/>
        <rFont val="Calibri"/>
        <family val="2"/>
        <scheme val="minor"/>
      </rPr>
      <t>TETRA 14" 1000W</t>
    </r>
    <r>
      <rPr>
        <b/>
        <sz val="9"/>
        <color rgb="FF0070C0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*</t>
    </r>
  </si>
  <si>
    <t>MTC10921*</t>
  </si>
  <si>
    <t>MTC10922*</t>
  </si>
  <si>
    <t>Rev. 2023-02</t>
  </si>
  <si>
    <t>MTC00030</t>
  </si>
  <si>
    <t>MTC00031</t>
  </si>
  <si>
    <t>MTC00032</t>
  </si>
  <si>
    <t>CMP10923</t>
  </si>
  <si>
    <t>CMP10929</t>
  </si>
  <si>
    <t>CMP10924</t>
  </si>
  <si>
    <t>CMP10930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</si>
</sst>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#,##0\ &quot;kr&quot;"/>
  </numFmts>
  <fonts count="78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"/>
      <color rgb="FFC0000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24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8"/>
      <color rgb="FF0070C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6"/>
      <color rgb="FFC0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8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6" fillId="0" borderId="0"/>
  </cellStyleXfs>
  <cellXfs count="3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13" fillId="0" borderId="0" xfId="0" applyFont="1"/>
    <xf numFmtId="0" fontId="2" fillId="0" borderId="0" xfId="1"/>
    <xf numFmtId="164" fontId="14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64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1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0" fillId="0" borderId="0" xfId="1" applyFont="1" applyProtection="1"/>
    <xf numFmtId="0" fontId="3" fillId="0" borderId="0" xfId="1" applyFont="1" applyAlignment="1" applyProtection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9" fillId="0" borderId="0" xfId="0" applyFont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1" applyAlignment="1">
      <alignment horizont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0" fillId="5" borderId="0" xfId="0" applyFill="1"/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4" fontId="16" fillId="0" borderId="0" xfId="0" applyNumberFormat="1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top"/>
    </xf>
    <xf numFmtId="0" fontId="2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27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/>
    </xf>
    <xf numFmtId="49" fontId="0" fillId="4" borderId="0" xfId="0" applyNumberFormat="1" applyFill="1" applyAlignment="1">
      <alignment horizontal="right"/>
    </xf>
    <xf numFmtId="49" fontId="23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49" fontId="26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right"/>
    </xf>
    <xf numFmtId="0" fontId="27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/>
    </xf>
    <xf numFmtId="0" fontId="40" fillId="0" borderId="0" xfId="0" applyFont="1"/>
    <xf numFmtId="0" fontId="38" fillId="0" borderId="0" xfId="0" applyFont="1"/>
    <xf numFmtId="0" fontId="41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5" fillId="0" borderId="0" xfId="0" applyFont="1"/>
    <xf numFmtId="0" fontId="19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right" vertical="center"/>
    </xf>
    <xf numFmtId="0" fontId="31" fillId="4" borderId="0" xfId="0" applyFont="1" applyFill="1" applyAlignment="1">
      <alignment horizontal="right" vertical="center"/>
    </xf>
    <xf numFmtId="0" fontId="42" fillId="0" borderId="0" xfId="0" applyFont="1"/>
    <xf numFmtId="0" fontId="12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1" applyFont="1" applyFill="1" applyAlignment="1" applyProtection="1">
      <alignment horizontal="left" vertical="center"/>
    </xf>
    <xf numFmtId="0" fontId="20" fillId="0" borderId="0" xfId="1" applyFont="1" applyFill="1" applyProtection="1"/>
    <xf numFmtId="0" fontId="3" fillId="0" borderId="0" xfId="1" applyFont="1" applyFill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45" fillId="0" borderId="4" xfId="0" applyFont="1" applyBorder="1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left"/>
    </xf>
    <xf numFmtId="0" fontId="0" fillId="0" borderId="4" xfId="0" applyBorder="1"/>
    <xf numFmtId="0" fontId="4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2" fillId="5" borderId="0" xfId="0" applyFont="1" applyFill="1"/>
    <xf numFmtId="0" fontId="12" fillId="5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45" fillId="0" borderId="10" xfId="0" applyFont="1" applyBorder="1" applyAlignment="1">
      <alignment horizontal="left"/>
    </xf>
    <xf numFmtId="0" fontId="45" fillId="0" borderId="4" xfId="0" applyFont="1" applyBorder="1"/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7" borderId="0" xfId="0" applyFill="1"/>
    <xf numFmtId="0" fontId="45" fillId="7" borderId="4" xfId="0" applyFont="1" applyFill="1" applyBorder="1" applyAlignment="1">
      <alignment horizontal="left"/>
    </xf>
    <xf numFmtId="0" fontId="0" fillId="7" borderId="0" xfId="0" applyFill="1" applyAlignment="1">
      <alignment horizontal="center" vertical="center"/>
    </xf>
    <xf numFmtId="0" fontId="0" fillId="0" borderId="11" xfId="0" applyBorder="1"/>
    <xf numFmtId="0" fontId="46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49" fontId="5" fillId="0" borderId="0" xfId="0" applyNumberFormat="1" applyFont="1"/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right"/>
    </xf>
    <xf numFmtId="1" fontId="0" fillId="0" borderId="0" xfId="0" applyNumberFormat="1" applyAlignment="1" applyProtection="1">
      <alignment horizontal="center"/>
      <protection locked="0"/>
    </xf>
    <xf numFmtId="164" fontId="24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3" fillId="0" borderId="0" xfId="1" applyFont="1" applyFill="1" applyAlignment="1">
      <alignment horizontal="left" vertical="top"/>
    </xf>
    <xf numFmtId="14" fontId="16" fillId="4" borderId="0" xfId="0" applyNumberFormat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7" fillId="0" borderId="0" xfId="1" applyFont="1" applyFill="1" applyAlignment="1" applyProtection="1">
      <alignment horizontal="left" vertical="center"/>
    </xf>
    <xf numFmtId="0" fontId="16" fillId="0" borderId="0" xfId="0" applyFont="1" applyAlignment="1">
      <alignment horizontal="right" vertical="center"/>
    </xf>
    <xf numFmtId="14" fontId="1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14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right"/>
    </xf>
    <xf numFmtId="0" fontId="56" fillId="0" borderId="8" xfId="0" applyFont="1" applyBorder="1" applyAlignment="1">
      <alignment horizontal="left"/>
    </xf>
    <xf numFmtId="0" fontId="3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1" applyFont="1" applyFill="1" applyAlignment="1" applyProtection="1">
      <alignment horizontal="left" vertical="top"/>
    </xf>
    <xf numFmtId="0" fontId="17" fillId="0" borderId="0" xfId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Alignment="1" applyProtection="1">
      <alignment horizontal="left"/>
    </xf>
    <xf numFmtId="0" fontId="17" fillId="0" borderId="0" xfId="1" applyFont="1" applyAlignment="1" applyProtection="1">
      <alignment horizontal="center" vertical="center"/>
    </xf>
    <xf numFmtId="49" fontId="17" fillId="0" borderId="0" xfId="1" applyNumberFormat="1" applyFont="1" applyAlignment="1" applyProtection="1">
      <alignment horizontal="right"/>
    </xf>
    <xf numFmtId="0" fontId="3" fillId="0" borderId="0" xfId="1" applyFont="1" applyAlignment="1" applyProtection="1">
      <alignment horizontal="right"/>
    </xf>
    <xf numFmtId="49" fontId="3" fillId="0" borderId="0" xfId="1" applyNumberFormat="1" applyFont="1" applyAlignment="1" applyProtection="1">
      <alignment horizontal="right"/>
    </xf>
    <xf numFmtId="49" fontId="17" fillId="0" borderId="0" xfId="1" applyNumberFormat="1" applyFont="1" applyAlignment="1" applyProtection="1">
      <alignment horizontal="right" vertical="center"/>
    </xf>
    <xf numFmtId="164" fontId="24" fillId="0" borderId="0" xfId="0" applyNumberFormat="1" applyFont="1" applyAlignment="1">
      <alignment horizontal="center" vertical="center"/>
    </xf>
    <xf numFmtId="0" fontId="2" fillId="0" borderId="0" xfId="1" applyFill="1" applyAlignment="1" applyProtection="1">
      <alignment horizontal="left"/>
    </xf>
    <xf numFmtId="0" fontId="21" fillId="3" borderId="0" xfId="0" applyFont="1" applyFill="1" applyAlignment="1">
      <alignment horizontal="right"/>
    </xf>
    <xf numFmtId="0" fontId="55" fillId="3" borderId="0" xfId="0" applyFont="1" applyFill="1"/>
    <xf numFmtId="0" fontId="55" fillId="3" borderId="0" xfId="0" applyFont="1" applyFill="1" applyAlignment="1">
      <alignment horizontal="right"/>
    </xf>
    <xf numFmtId="0" fontId="5" fillId="3" borderId="0" xfId="0" applyFont="1" applyFill="1"/>
    <xf numFmtId="0" fontId="19" fillId="8" borderId="0" xfId="0" applyFont="1" applyFill="1" applyAlignment="1">
      <alignment horizontal="right"/>
    </xf>
    <xf numFmtId="0" fontId="54" fillId="8" borderId="0" xfId="0" applyFont="1" applyFill="1" applyAlignment="1">
      <alignment horizontal="right"/>
    </xf>
    <xf numFmtId="0" fontId="22" fillId="8" borderId="0" xfId="0" applyFont="1" applyFill="1"/>
    <xf numFmtId="0" fontId="5" fillId="8" borderId="0" xfId="0" applyFont="1" applyFill="1"/>
    <xf numFmtId="0" fontId="2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10" fillId="8" borderId="0" xfId="0" applyFont="1" applyFill="1"/>
    <xf numFmtId="0" fontId="10" fillId="8" borderId="0" xfId="0" applyFont="1" applyFill="1" applyAlignment="1">
      <alignment horizontal="center"/>
    </xf>
    <xf numFmtId="0" fontId="19" fillId="8" borderId="0" xfId="0" applyFont="1" applyFill="1" applyAlignment="1">
      <alignment horizontal="left"/>
    </xf>
    <xf numFmtId="0" fontId="0" fillId="8" borderId="0" xfId="0" applyFill="1"/>
    <xf numFmtId="0" fontId="12" fillId="5" borderId="0" xfId="0" applyFont="1" applyFill="1" applyAlignment="1">
      <alignment horizontal="center"/>
    </xf>
    <xf numFmtId="0" fontId="19" fillId="0" borderId="0" xfId="0" applyFont="1"/>
    <xf numFmtId="0" fontId="43" fillId="6" borderId="0" xfId="0" applyFont="1" applyFill="1" applyAlignment="1" applyProtection="1">
      <alignment horizontal="left" vertical="center"/>
      <protection locked="0"/>
    </xf>
    <xf numFmtId="0" fontId="43" fillId="6" borderId="0" xfId="0" applyFont="1" applyFill="1" applyAlignment="1" applyProtection="1">
      <alignment horizontal="center" vertical="center"/>
      <protection locked="0"/>
    </xf>
    <xf numFmtId="0" fontId="43" fillId="7" borderId="0" xfId="0" applyFont="1" applyFill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vertical="center"/>
      <protection locked="0"/>
    </xf>
    <xf numFmtId="0" fontId="19" fillId="8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1" applyFont="1" applyFill="1" applyBorder="1" applyAlignment="1" applyProtection="1">
      <alignment horizontal="right" vertical="center"/>
    </xf>
    <xf numFmtId="0" fontId="19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9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0" fontId="21" fillId="6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19" fillId="8" borderId="0" xfId="0" applyFont="1" applyFill="1"/>
    <xf numFmtId="0" fontId="58" fillId="3" borderId="0" xfId="1" applyFont="1" applyFill="1"/>
    <xf numFmtId="0" fontId="2" fillId="3" borderId="0" xfId="1" applyFill="1"/>
    <xf numFmtId="0" fontId="39" fillId="0" borderId="0" xfId="0" applyFont="1"/>
    <xf numFmtId="0" fontId="55" fillId="6" borderId="0" xfId="0" applyFont="1" applyFill="1"/>
    <xf numFmtId="0" fontId="63" fillId="0" borderId="0" xfId="0" applyFont="1"/>
    <xf numFmtId="0" fontId="57" fillId="0" borderId="0" xfId="1" applyFont="1" applyAlignment="1"/>
    <xf numFmtId="0" fontId="57" fillId="0" borderId="0" xfId="1" applyFont="1" applyFill="1"/>
    <xf numFmtId="0" fontId="57" fillId="0" borderId="0" xfId="1" applyFont="1"/>
    <xf numFmtId="0" fontId="34" fillId="0" borderId="0" xfId="0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42" fillId="0" borderId="0" xfId="0" applyFont="1" applyAlignment="1">
      <alignment horizontal="center"/>
    </xf>
    <xf numFmtId="0" fontId="42" fillId="0" borderId="5" xfId="0" applyFont="1" applyBorder="1"/>
    <xf numFmtId="0" fontId="42" fillId="0" borderId="6" xfId="0" applyFont="1" applyBorder="1"/>
    <xf numFmtId="0" fontId="42" fillId="0" borderId="7" xfId="0" applyFont="1" applyBorder="1"/>
    <xf numFmtId="0" fontId="42" fillId="0" borderId="8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34" fillId="0" borderId="0" xfId="0" applyNumberFormat="1" applyFont="1" applyAlignment="1">
      <alignment horizontal="left" vertical="center"/>
    </xf>
    <xf numFmtId="0" fontId="56" fillId="0" borderId="0" xfId="0" applyFont="1"/>
    <xf numFmtId="0" fontId="60" fillId="0" borderId="0" xfId="1" applyFont="1" applyFill="1" applyBorder="1" applyAlignment="1" applyProtection="1">
      <alignment horizontal="left" vertical="center"/>
    </xf>
    <xf numFmtId="0" fontId="48" fillId="0" borderId="0" xfId="1" applyFont="1" applyProtection="1"/>
    <xf numFmtId="0" fontId="64" fillId="0" borderId="0" xfId="1" applyFont="1" applyAlignment="1" applyProtection="1">
      <alignment horizontal="right" vertical="center"/>
    </xf>
    <xf numFmtId="0" fontId="48" fillId="0" borderId="0" xfId="1" applyFont="1" applyAlignment="1" applyProtection="1">
      <alignment horizontal="left" vertical="center"/>
    </xf>
    <xf numFmtId="0" fontId="19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righ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35" fillId="0" borderId="4" xfId="0" applyFont="1" applyBorder="1" applyAlignment="1">
      <alignment horizontal="center" vertical="center"/>
    </xf>
    <xf numFmtId="0" fontId="57" fillId="0" borderId="0" xfId="1" applyFont="1" applyAlignment="1">
      <alignment horizontal="center"/>
    </xf>
    <xf numFmtId="0" fontId="51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0" fontId="0" fillId="0" borderId="0" xfId="0" applyProtection="1"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1" fontId="0" fillId="5" borderId="0" xfId="0" applyNumberFormat="1" applyFill="1" applyProtection="1">
      <protection locked="0"/>
    </xf>
    <xf numFmtId="1" fontId="0" fillId="7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 vertical="center"/>
      <protection locked="0"/>
    </xf>
    <xf numFmtId="0" fontId="33" fillId="0" borderId="0" xfId="1" applyFont="1" applyAlignment="1">
      <alignment horizontal="right" vertical="center"/>
    </xf>
    <xf numFmtId="0" fontId="25" fillId="0" borderId="0" xfId="1" applyFont="1" applyFill="1" applyBorder="1" applyAlignment="1" applyProtection="1">
      <alignment horizontal="left" vertical="center"/>
    </xf>
    <xf numFmtId="49" fontId="3" fillId="0" borderId="0" xfId="1" applyNumberFormat="1" applyFont="1" applyAlignment="1" applyProtection="1"/>
    <xf numFmtId="49" fontId="17" fillId="0" borderId="0" xfId="1" applyNumberFormat="1" applyFont="1" applyAlignment="1" applyProtection="1"/>
    <xf numFmtId="0" fontId="40" fillId="0" borderId="0" xfId="0" applyFont="1" applyAlignment="1">
      <alignment vertical="top"/>
    </xf>
    <xf numFmtId="0" fontId="34" fillId="0" borderId="0" xfId="1" applyFont="1" applyFill="1" applyAlignment="1" applyProtection="1">
      <alignment horizontal="left" vertical="center"/>
    </xf>
    <xf numFmtId="164" fontId="59" fillId="0" borderId="0" xfId="1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/>
    </xf>
    <xf numFmtId="0" fontId="53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 applyAlignment="1">
      <alignment vertical="center"/>
    </xf>
    <xf numFmtId="0" fontId="24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0" fontId="34" fillId="0" borderId="0" xfId="1" applyFont="1" applyFill="1" applyAlignment="1" applyProtection="1">
      <alignment horizontal="left" vertical="top"/>
    </xf>
    <xf numFmtId="0" fontId="2" fillId="0" borderId="0" xfId="1" applyFill="1"/>
    <xf numFmtId="0" fontId="23" fillId="0" borderId="0" xfId="1" applyFont="1" applyFill="1" applyAlignment="1" applyProtection="1">
      <alignment horizontal="left"/>
    </xf>
    <xf numFmtId="0" fontId="23" fillId="0" borderId="0" xfId="1" applyFont="1" applyFill="1" applyAlignment="1" applyProtection="1">
      <alignment horizontal="center" vertical="center"/>
    </xf>
    <xf numFmtId="0" fontId="36" fillId="0" borderId="4" xfId="0" applyFont="1" applyBorder="1" applyAlignment="1">
      <alignment horizontal="right" vertical="center" wrapText="1"/>
    </xf>
    <xf numFmtId="0" fontId="45" fillId="0" borderId="13" xfId="0" applyFont="1" applyBorder="1" applyAlignment="1">
      <alignment horizontal="left"/>
    </xf>
    <xf numFmtId="0" fontId="45" fillId="0" borderId="12" xfId="0" applyFont="1" applyBorder="1"/>
    <xf numFmtId="0" fontId="45" fillId="0" borderId="1" xfId="0" applyFont="1" applyBorder="1"/>
    <xf numFmtId="0" fontId="0" fillId="7" borderId="3" xfId="0" applyFill="1" applyBorder="1"/>
    <xf numFmtId="0" fontId="22" fillId="0" borderId="0" xfId="1" applyFont="1" applyFill="1" applyAlignment="1" applyProtection="1">
      <alignment horizontal="right" vertical="center"/>
    </xf>
    <xf numFmtId="0" fontId="22" fillId="0" borderId="0" xfId="0" applyFont="1" applyAlignment="1">
      <alignment horizontal="right"/>
    </xf>
    <xf numFmtId="0" fontId="43" fillId="6" borderId="0" xfId="0" applyFont="1" applyFill="1" applyAlignment="1">
      <alignment horizontal="center"/>
    </xf>
    <xf numFmtId="14" fontId="31" fillId="0" borderId="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5" fillId="0" borderId="0" xfId="0" applyFont="1"/>
    <xf numFmtId="0" fontId="62" fillId="0" borderId="0" xfId="1" applyFont="1" applyFill="1" applyAlignment="1">
      <alignment horizontal="center" vertical="center"/>
    </xf>
    <xf numFmtId="0" fontId="62" fillId="0" borderId="0" xfId="1" applyFont="1" applyFill="1" applyAlignment="1" applyProtection="1">
      <alignment horizontal="center" vertical="center"/>
    </xf>
    <xf numFmtId="0" fontId="62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Protection="1"/>
    <xf numFmtId="0" fontId="17" fillId="0" borderId="0" xfId="1" applyFont="1" applyFill="1" applyBorder="1" applyAlignment="1" applyProtection="1">
      <alignment horizontal="left" vertical="center"/>
    </xf>
    <xf numFmtId="0" fontId="31" fillId="0" borderId="0" xfId="0" applyFont="1"/>
    <xf numFmtId="0" fontId="17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7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2" fillId="0" borderId="0" xfId="1" applyFill="1" applyBorder="1" applyProtection="1"/>
    <xf numFmtId="0" fontId="70" fillId="0" borderId="0" xfId="0" applyFont="1" applyAlignment="1" applyProtection="1">
      <alignment vertical="center"/>
      <protection locked="0"/>
    </xf>
    <xf numFmtId="49" fontId="35" fillId="0" borderId="0" xfId="0" applyNumberFormat="1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64" fontId="2" fillId="0" borderId="0" xfId="1" applyNumberFormat="1" applyAlignment="1">
      <alignment horizontal="center" vertical="center"/>
    </xf>
    <xf numFmtId="0" fontId="2" fillId="0" borderId="0" xfId="1" quotePrefix="1"/>
    <xf numFmtId="0" fontId="7" fillId="0" borderId="0" xfId="0" applyFont="1" applyAlignment="1">
      <alignment horizontal="center" vertical="top"/>
    </xf>
    <xf numFmtId="0" fontId="27" fillId="8" borderId="0" xfId="0" applyFont="1" applyFill="1" applyAlignment="1">
      <alignment horizontal="right"/>
    </xf>
    <xf numFmtId="14" fontId="19" fillId="8" borderId="0" xfId="0" applyNumberFormat="1" applyFont="1" applyFill="1" applyAlignment="1">
      <alignment horizontal="right"/>
    </xf>
    <xf numFmtId="0" fontId="61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30" fillId="0" borderId="4" xfId="0" applyFont="1" applyBorder="1" applyAlignment="1">
      <alignment horizontal="center" vertical="center"/>
    </xf>
    <xf numFmtId="0" fontId="61" fillId="0" borderId="0" xfId="0" applyFont="1" applyAlignment="1" applyProtection="1">
      <alignment horizontal="left" vertical="center"/>
      <protection locked="0"/>
    </xf>
    <xf numFmtId="0" fontId="19" fillId="0" borderId="0" xfId="1" quotePrefix="1" applyFont="1"/>
    <xf numFmtId="0" fontId="5" fillId="0" borderId="1" xfId="0" applyFont="1" applyBorder="1"/>
    <xf numFmtId="0" fontId="13" fillId="0" borderId="11" xfId="0" applyFont="1" applyBorder="1" applyAlignment="1">
      <alignment horizontal="right"/>
    </xf>
    <xf numFmtId="49" fontId="5" fillId="0" borderId="11" xfId="0" applyNumberFormat="1" applyFont="1" applyBorder="1"/>
    <xf numFmtId="14" fontId="31" fillId="0" borderId="0" xfId="0" applyNumberFormat="1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0" fontId="49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54" fillId="0" borderId="0" xfId="0" applyFont="1" applyAlignment="1">
      <alignment horizontal="right" vertical="center"/>
    </xf>
    <xf numFmtId="0" fontId="48" fillId="0" borderId="0" xfId="1" applyFont="1" applyFill="1" applyBorder="1" applyAlignment="1" applyProtection="1">
      <alignment vertical="center"/>
    </xf>
    <xf numFmtId="0" fontId="48" fillId="0" borderId="0" xfId="1" applyFont="1" applyFill="1" applyBorder="1" applyAlignment="1" applyProtection="1">
      <alignment horizontal="right" vertical="center"/>
    </xf>
    <xf numFmtId="0" fontId="56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16" fillId="0" borderId="11" xfId="0" applyFont="1" applyBorder="1" applyAlignment="1">
      <alignment horizontal="right"/>
    </xf>
    <xf numFmtId="0" fontId="5" fillId="0" borderId="11" xfId="0" applyFont="1" applyBorder="1"/>
    <xf numFmtId="49" fontId="5" fillId="0" borderId="0" xfId="0" applyNumberFormat="1" applyFont="1" applyAlignment="1" applyProtection="1">
      <alignment horizontal="left"/>
      <protection locked="0"/>
    </xf>
    <xf numFmtId="0" fontId="3" fillId="0" borderId="0" xfId="1" applyFont="1" applyFill="1" applyBorder="1" applyAlignment="1">
      <alignment horizontal="center" vertical="center"/>
    </xf>
    <xf numFmtId="14" fontId="49" fillId="8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27" fillId="8" borderId="0" xfId="0" applyFont="1" applyFill="1" applyAlignment="1">
      <alignment horizontal="left"/>
    </xf>
    <xf numFmtId="0" fontId="22" fillId="0" borderId="8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57" fillId="0" borderId="0" xfId="1" applyFont="1" applyAlignment="1">
      <alignment horizontal="center"/>
    </xf>
    <xf numFmtId="0" fontId="7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8" fillId="0" borderId="0" xfId="0" applyFont="1" applyAlignment="1">
      <alignment horizontal="right" vertical="center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left" vertical="center"/>
      <protection locked="0"/>
    </xf>
    <xf numFmtId="165" fontId="26" fillId="0" borderId="0" xfId="0" applyNumberFormat="1" applyFont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 applyProtection="1">
      <alignment horizontal="left" vertical="center"/>
      <protection locked="0"/>
    </xf>
    <xf numFmtId="0" fontId="22" fillId="2" borderId="3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center" vertical="top"/>
    </xf>
    <xf numFmtId="0" fontId="48" fillId="0" borderId="0" xfId="1" applyFont="1" applyFill="1" applyBorder="1" applyAlignment="1" applyProtection="1">
      <alignment horizontal="right" vertical="top"/>
    </xf>
    <xf numFmtId="0" fontId="17" fillId="0" borderId="0" xfId="1" applyFont="1" applyFill="1" applyAlignment="1" applyProtection="1">
      <alignment horizontal="center"/>
    </xf>
    <xf numFmtId="0" fontId="17" fillId="0" borderId="0" xfId="1" applyFont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0" fillId="0" borderId="0" xfId="0" applyFont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22" fillId="8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/>
      <protection locked="0"/>
    </xf>
    <xf numFmtId="0" fontId="27" fillId="8" borderId="0" xfId="0" applyFont="1" applyFill="1" applyAlignment="1">
      <alignment horizontal="center"/>
    </xf>
    <xf numFmtId="0" fontId="19" fillId="8" borderId="0" xfId="0" applyFont="1" applyFill="1" applyAlignment="1">
      <alignment horizontal="right"/>
    </xf>
  </cellXfs>
  <cellStyles count="3">
    <cellStyle name="Hyperlink" xfId="1" builtinId="8"/>
    <cellStyle name="Normal" xfId="0" builtinId="0"/>
    <cellStyle name="Normal 2" xfId="2" xr:uid="{C37501B6-2E38-47C5-AEE5-F085C00F6BA7}"/>
  </cellStyles>
  <dxfs count="0"/>
  <tableStyles count="0" defaultTableStyle="TableStyleMedium2" defaultPivotStyle="PivotStyleLight16"/>
  <colors>
    <mruColors>
      <color rgb="FFFF990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data_Mototronik!$F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data_Mototronik!$F$30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data_Mototronik!$F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fmlaLink="data_Mototronik!$F$16" lockText="1" noThreeD="1"/>
</file>

<file path=xl/ctrlProps/ctrlProp25.xml><?xml version="1.0" encoding="utf-8"?>
<formControlPr xmlns="http://schemas.microsoft.com/office/spreadsheetml/2009/9/main" objectType="CheckBox" fmlaLink="data_Mototronik!$F$20" lockText="1" noThreeD="1"/>
</file>

<file path=xl/ctrlProps/ctrlProp26.xml><?xml version="1.0" encoding="utf-8"?>
<formControlPr xmlns="http://schemas.microsoft.com/office/spreadsheetml/2009/9/main" objectType="CheckBox" fmlaLink="data_Mototronik!$F$21" lockText="1" noThreeD="1"/>
</file>

<file path=xl/ctrlProps/ctrlProp27.xml><?xml version="1.0" encoding="utf-8"?>
<formControlPr xmlns="http://schemas.microsoft.com/office/spreadsheetml/2009/9/main" objectType="CheckBox" fmlaLink="data_Mototronik!$F$22" lockText="1" noThreeD="1"/>
</file>

<file path=xl/ctrlProps/ctrlProp28.xml><?xml version="1.0" encoding="utf-8"?>
<formControlPr xmlns="http://schemas.microsoft.com/office/spreadsheetml/2009/9/main" objectType="CheckBox" checked="Checked" fmlaLink="data_Mototronik!$F$23" lockText="1" noThreeD="1"/>
</file>

<file path=xl/ctrlProps/ctrlProp29.xml><?xml version="1.0" encoding="utf-8"?>
<formControlPr xmlns="http://schemas.microsoft.com/office/spreadsheetml/2009/9/main" objectType="CheckBox" fmlaLink="data_Mototronik!$F$24" lockText="1" noThreeD="1"/>
</file>

<file path=xl/ctrlProps/ctrlProp30.xml><?xml version="1.0" encoding="utf-8"?>
<formControlPr xmlns="http://schemas.microsoft.com/office/spreadsheetml/2009/9/main" objectType="CheckBox" fmlaLink="data_Mototronik!$F$25" lockText="1" noThreeD="1"/>
</file>

<file path=xl/ctrlProps/ctrlProp31.xml><?xml version="1.0" encoding="utf-8"?>
<formControlPr xmlns="http://schemas.microsoft.com/office/spreadsheetml/2009/9/main" objectType="CheckBox" fmlaLink="data_Mototronik!$F$26" lockText="1" noThreeD="1"/>
</file>

<file path=xl/ctrlProps/ctrlProp32.xml><?xml version="1.0" encoding="utf-8"?>
<formControlPr xmlns="http://schemas.microsoft.com/office/spreadsheetml/2009/9/main" objectType="CheckBox" fmlaLink="data_Mototronik!$F$27" lockText="1" noThreeD="1"/>
</file>

<file path=xl/ctrlProps/ctrlProp33.xml><?xml version="1.0" encoding="utf-8"?>
<formControlPr xmlns="http://schemas.microsoft.com/office/spreadsheetml/2009/9/main" objectType="CheckBox" fmlaLink="data_Mototronik!$F$28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data_Mototronik!$F$37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checked="Checked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data_Mototronik!$F$43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ototronik!A1"/><Relationship Id="rId2" Type="http://schemas.openxmlformats.org/officeDocument/2006/relationships/image" Target="../media/image1.png"/><Relationship Id="rId1" Type="http://schemas.openxmlformats.org/officeDocument/2006/relationships/hyperlink" Target="https://www.panthera.se" TargetMode="External"/><Relationship Id="rId6" Type="http://schemas.openxmlformats.org/officeDocument/2006/relationships/image" Target="../media/image3.jpeg"/><Relationship Id="rId5" Type="http://schemas.openxmlformats.org/officeDocument/2006/relationships/hyperlink" Target="#'Quick Connector'!A4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png"/><Relationship Id="rId7" Type="http://schemas.openxmlformats.org/officeDocument/2006/relationships/hyperlink" Target="https://www.panthera.se/panthera/documentation/bruks/IFU_QC_Mototronik.pdf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www.panthera.se/index_en.html" TargetMode="External"/><Relationship Id="rId6" Type="http://schemas.openxmlformats.org/officeDocument/2006/relationships/image" Target="../media/image7.jpeg"/><Relationship Id="rId5" Type="http://schemas.openxmlformats.org/officeDocument/2006/relationships/hyperlink" Target="https://www.panthera.se/webpages/tillbehor_QC_Mototronik.html" TargetMode="External"/><Relationship Id="rId4" Type="http://schemas.openxmlformats.org/officeDocument/2006/relationships/image" Target="../media/image6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428625</xdr:colOff>
      <xdr:row>1</xdr:row>
      <xdr:rowOff>72170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2714625" cy="605570"/>
        </a:xfrm>
        <a:prstGeom prst="rect">
          <a:avLst/>
        </a:prstGeom>
      </xdr:spPr>
    </xdr:pic>
    <xdr:clientData/>
  </xdr:twoCellAnchor>
  <xdr:twoCellAnchor editAs="oneCell">
    <xdr:from>
      <xdr:col>0</xdr:col>
      <xdr:colOff>231194</xdr:colOff>
      <xdr:row>3</xdr:row>
      <xdr:rowOff>183732</xdr:rowOff>
    </xdr:from>
    <xdr:to>
      <xdr:col>4</xdr:col>
      <xdr:colOff>419100</xdr:colOff>
      <xdr:row>19</xdr:row>
      <xdr:rowOff>9525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194" y="1431507"/>
          <a:ext cx="2626306" cy="350244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301061</xdr:colOff>
      <xdr:row>4</xdr:row>
      <xdr:rowOff>9525</xdr:rowOff>
    </xdr:from>
    <xdr:to>
      <xdr:col>10</xdr:col>
      <xdr:colOff>324363</xdr:colOff>
      <xdr:row>18</xdr:row>
      <xdr:rowOff>161925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49061" y="1447800"/>
          <a:ext cx="3071302" cy="3448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19050</xdr:rowOff>
    </xdr:from>
    <xdr:to>
      <xdr:col>1</xdr:col>
      <xdr:colOff>569350</xdr:colOff>
      <xdr:row>1</xdr:row>
      <xdr:rowOff>163355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49" y="19050"/>
          <a:ext cx="1432951" cy="334805"/>
        </a:xfrm>
        <a:prstGeom prst="rect">
          <a:avLst/>
        </a:prstGeom>
      </xdr:spPr>
    </xdr:pic>
    <xdr:clientData/>
  </xdr:twoCellAnchor>
  <xdr:twoCellAnchor>
    <xdr:from>
      <xdr:col>7</xdr:col>
      <xdr:colOff>107950</xdr:colOff>
      <xdr:row>1</xdr:row>
      <xdr:rowOff>6350</xdr:rowOff>
    </xdr:from>
    <xdr:to>
      <xdr:col>9</xdr:col>
      <xdr:colOff>184150</xdr:colOff>
      <xdr:row>2</xdr:row>
      <xdr:rowOff>69850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11700" y="196850"/>
          <a:ext cx="13716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Spara guiden till "skrivbordet" </a:t>
          </a:r>
          <a:r>
            <a:rPr lang="sv-SE" sz="7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och öppna den med </a:t>
          </a:r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endParaRPr lang="sv-SE" sz="700"/>
        </a:p>
      </xdr:txBody>
    </xdr:sp>
    <xdr:clientData/>
  </xdr:twoCellAnchor>
  <xdr:twoCellAnchor>
    <xdr:from>
      <xdr:col>0</xdr:col>
      <xdr:colOff>438150</xdr:colOff>
      <xdr:row>9</xdr:row>
      <xdr:rowOff>107950</xdr:rowOff>
    </xdr:from>
    <xdr:to>
      <xdr:col>9</xdr:col>
      <xdr:colOff>603250</xdr:colOff>
      <xdr:row>12</xdr:row>
      <xdr:rowOff>63500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438150" y="1314450"/>
          <a:ext cx="5949950" cy="52705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Progeo Mototronik</a:t>
          </a:r>
          <a:endParaRPr lang="sv-SE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sv-SE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Standardutförande</a:t>
          </a:r>
          <a:r>
            <a:rPr lang="sv-SE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/>
          <a:r>
            <a:rPr lang="sv-SE" sz="900" b="1">
              <a:solidFill>
                <a:sysClr val="windowText" lastClr="000000"/>
              </a:solidFill>
            </a:rPr>
            <a:t>12" hjul,</a:t>
          </a:r>
          <a:r>
            <a:rPr lang="sv-SE" sz="900" b="1" baseline="0">
              <a:solidFill>
                <a:sysClr val="windowText" lastClr="000000"/>
              </a:solidFill>
            </a:rPr>
            <a:t> 250W, Standard styre, Tumgas reglage höger, Batteri: 48V/ 5.8Ah, LED-ljus, laddare.</a:t>
          </a:r>
          <a:r>
            <a:rPr lang="sv-SE" sz="9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900" b="1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0</xdr:rowOff>
        </xdr:from>
        <xdr:to>
          <xdr:col>4</xdr:col>
          <xdr:colOff>295275</xdr:colOff>
          <xdr:row>15</xdr:row>
          <xdr:rowOff>9525</xdr:rowOff>
        </xdr:to>
        <xdr:sp macro="" textlink="">
          <xdr:nvSpPr>
            <xdr:cNvPr id="1442" name="Option Button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190500</xdr:rowOff>
        </xdr:from>
        <xdr:to>
          <xdr:col>4</xdr:col>
          <xdr:colOff>295275</xdr:colOff>
          <xdr:row>16</xdr:row>
          <xdr:rowOff>28575</xdr:rowOff>
        </xdr:to>
        <xdr:sp macro="" textlink="">
          <xdr:nvSpPr>
            <xdr:cNvPr id="1443" name="Option Button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0</xdr:rowOff>
        </xdr:from>
        <xdr:to>
          <xdr:col>4</xdr:col>
          <xdr:colOff>295275</xdr:colOff>
          <xdr:row>17</xdr:row>
          <xdr:rowOff>28575</xdr:rowOff>
        </xdr:to>
        <xdr:sp macro="" textlink="">
          <xdr:nvSpPr>
            <xdr:cNvPr id="1445" name="Option Butto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39</xdr:row>
          <xdr:rowOff>133350</xdr:rowOff>
        </xdr:from>
        <xdr:to>
          <xdr:col>3</xdr:col>
          <xdr:colOff>638175</xdr:colOff>
          <xdr:row>45</xdr:row>
          <xdr:rowOff>142875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1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40</xdr:row>
          <xdr:rowOff>190500</xdr:rowOff>
        </xdr:from>
        <xdr:to>
          <xdr:col>0</xdr:col>
          <xdr:colOff>857250</xdr:colOff>
          <xdr:row>42</xdr:row>
          <xdr:rowOff>28575</xdr:rowOff>
        </xdr:to>
        <xdr:sp macro="" textlink="">
          <xdr:nvSpPr>
            <xdr:cNvPr id="1560" name="Option Button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1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42</xdr:row>
          <xdr:rowOff>171450</xdr:rowOff>
        </xdr:from>
        <xdr:to>
          <xdr:col>0</xdr:col>
          <xdr:colOff>838200</xdr:colOff>
          <xdr:row>44</xdr:row>
          <xdr:rowOff>9525</xdr:rowOff>
        </xdr:to>
        <xdr:sp macro="" textlink="">
          <xdr:nvSpPr>
            <xdr:cNvPr id="1561" name="Option Button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1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96</xdr:row>
          <xdr:rowOff>0</xdr:rowOff>
        </xdr:from>
        <xdr:to>
          <xdr:col>9</xdr:col>
          <xdr:colOff>523875</xdr:colOff>
          <xdr:row>101</xdr:row>
          <xdr:rowOff>161925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1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96</xdr:row>
          <xdr:rowOff>0</xdr:rowOff>
        </xdr:from>
        <xdr:to>
          <xdr:col>9</xdr:col>
          <xdr:colOff>514350</xdr:colOff>
          <xdr:row>102</xdr:row>
          <xdr:rowOff>0</xdr:rowOff>
        </xdr:to>
        <xdr:sp macro="" textlink="">
          <xdr:nvSpPr>
            <xdr:cNvPr id="1656" name="Group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1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361950</xdr:colOff>
      <xdr:row>39</xdr:row>
      <xdr:rowOff>171450</xdr:rowOff>
    </xdr:from>
    <xdr:to>
      <xdr:col>9</xdr:col>
      <xdr:colOff>635000</xdr:colOff>
      <xdr:row>49</xdr:row>
      <xdr:rowOff>101600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1950" y="6934200"/>
          <a:ext cx="6057900" cy="183515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60</xdr:row>
          <xdr:rowOff>161925</xdr:rowOff>
        </xdr:from>
        <xdr:to>
          <xdr:col>9</xdr:col>
          <xdr:colOff>314325</xdr:colOff>
          <xdr:row>64</xdr:row>
          <xdr:rowOff>161925</xdr:rowOff>
        </xdr:to>
        <xdr:sp macro="" textlink="">
          <xdr:nvSpPr>
            <xdr:cNvPr id="1777" name="Group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1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96</xdr:row>
          <xdr:rowOff>0</xdr:rowOff>
        </xdr:from>
        <xdr:to>
          <xdr:col>3</xdr:col>
          <xdr:colOff>38100</xdr:colOff>
          <xdr:row>110</xdr:row>
          <xdr:rowOff>47625</xdr:rowOff>
        </xdr:to>
        <xdr:sp macro="" textlink="">
          <xdr:nvSpPr>
            <xdr:cNvPr id="1801" name="Group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1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14</xdr:row>
          <xdr:rowOff>0</xdr:rowOff>
        </xdr:from>
        <xdr:to>
          <xdr:col>0</xdr:col>
          <xdr:colOff>828675</xdr:colOff>
          <xdr:row>15</xdr:row>
          <xdr:rowOff>28575</xdr:rowOff>
        </xdr:to>
        <xdr:sp macro="" textlink="">
          <xdr:nvSpPr>
            <xdr:cNvPr id="1845" name="Option 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1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15</xdr:row>
          <xdr:rowOff>180975</xdr:rowOff>
        </xdr:from>
        <xdr:to>
          <xdr:col>0</xdr:col>
          <xdr:colOff>828675</xdr:colOff>
          <xdr:row>17</xdr:row>
          <xdr:rowOff>19050</xdr:rowOff>
        </xdr:to>
        <xdr:sp macro="" textlink="">
          <xdr:nvSpPr>
            <xdr:cNvPr id="1848" name="Option 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1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16</xdr:row>
          <xdr:rowOff>180975</xdr:rowOff>
        </xdr:from>
        <xdr:to>
          <xdr:col>0</xdr:col>
          <xdr:colOff>828675</xdr:colOff>
          <xdr:row>18</xdr:row>
          <xdr:rowOff>19050</xdr:rowOff>
        </xdr:to>
        <xdr:sp macro="" textlink="">
          <xdr:nvSpPr>
            <xdr:cNvPr id="1849" name="Option Button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1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15</xdr:row>
          <xdr:rowOff>0</xdr:rowOff>
        </xdr:from>
        <xdr:to>
          <xdr:col>0</xdr:col>
          <xdr:colOff>838200</xdr:colOff>
          <xdr:row>16</xdr:row>
          <xdr:rowOff>38100</xdr:rowOff>
        </xdr:to>
        <xdr:sp macro="" textlink="">
          <xdr:nvSpPr>
            <xdr:cNvPr id="1853" name="Option Button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1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209550</xdr:colOff>
      <xdr:row>18</xdr:row>
      <xdr:rowOff>31750</xdr:rowOff>
    </xdr:from>
    <xdr:to>
      <xdr:col>8</xdr:col>
      <xdr:colOff>463550</xdr:colOff>
      <xdr:row>18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46700" y="353695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/>
            <a:t>art.nr.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</xdr:row>
          <xdr:rowOff>0</xdr:rowOff>
        </xdr:from>
        <xdr:to>
          <xdr:col>10</xdr:col>
          <xdr:colOff>171450</xdr:colOff>
          <xdr:row>22</xdr:row>
          <xdr:rowOff>95250</xdr:rowOff>
        </xdr:to>
        <xdr:sp macro="" textlink="">
          <xdr:nvSpPr>
            <xdr:cNvPr id="1867" name="Group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1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23</xdr:row>
          <xdr:rowOff>0</xdr:rowOff>
        </xdr:from>
        <xdr:to>
          <xdr:col>10</xdr:col>
          <xdr:colOff>209550</xdr:colOff>
          <xdr:row>38</xdr:row>
          <xdr:rowOff>180975</xdr:rowOff>
        </xdr:to>
        <xdr:sp macro="" textlink="">
          <xdr:nvSpPr>
            <xdr:cNvPr id="1869" name="Group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1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845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190500</xdr:colOff>
      <xdr:row>18</xdr:row>
      <xdr:rowOff>38100</xdr:rowOff>
    </xdr:from>
    <xdr:to>
      <xdr:col>2</xdr:col>
      <xdr:colOff>444500</xdr:colOff>
      <xdr:row>18</xdr:row>
      <xdr:rowOff>177800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879600" y="367665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 b="0">
              <a:solidFill>
                <a:sysClr val="windowText" lastClr="000000"/>
              </a:solidFill>
            </a:rPr>
            <a:t>art.nr.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47625</xdr:rowOff>
        </xdr:from>
        <xdr:to>
          <xdr:col>6</xdr:col>
          <xdr:colOff>276225</xdr:colOff>
          <xdr:row>13</xdr:row>
          <xdr:rowOff>104775</xdr:rowOff>
        </xdr:to>
        <xdr:sp macro="" textlink="">
          <xdr:nvSpPr>
            <xdr:cNvPr id="1878" name="Group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1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854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387351</xdr:colOff>
      <xdr:row>12</xdr:row>
      <xdr:rowOff>120650</xdr:rowOff>
    </xdr:from>
    <xdr:to>
      <xdr:col>9</xdr:col>
      <xdr:colOff>603250</xdr:colOff>
      <xdr:row>20</xdr:row>
      <xdr:rowOff>57150</xdr:rowOff>
    </xdr:to>
    <xdr:sp macro="" textlink="">
      <xdr:nvSpPr>
        <xdr:cNvPr id="1896" name="Rectangle: Rounded Corners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387351" y="1962150"/>
          <a:ext cx="6000749" cy="14732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41</xdr:row>
          <xdr:rowOff>180975</xdr:rowOff>
        </xdr:from>
        <xdr:to>
          <xdr:col>0</xdr:col>
          <xdr:colOff>847725</xdr:colOff>
          <xdr:row>43</xdr:row>
          <xdr:rowOff>19050</xdr:rowOff>
        </xdr:to>
        <xdr:sp macro="" textlink="">
          <xdr:nvSpPr>
            <xdr:cNvPr id="1943" name="Option Button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1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96</xdr:row>
          <xdr:rowOff>0</xdr:rowOff>
        </xdr:from>
        <xdr:to>
          <xdr:col>7</xdr:col>
          <xdr:colOff>304800</xdr:colOff>
          <xdr:row>109</xdr:row>
          <xdr:rowOff>66675</xdr:rowOff>
        </xdr:to>
        <xdr:sp macro="" textlink="">
          <xdr:nvSpPr>
            <xdr:cNvPr id="1988" name="Group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1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96</xdr:row>
          <xdr:rowOff>0</xdr:rowOff>
        </xdr:from>
        <xdr:to>
          <xdr:col>10</xdr:col>
          <xdr:colOff>352425</xdr:colOff>
          <xdr:row>109</xdr:row>
          <xdr:rowOff>47625</xdr:rowOff>
        </xdr:to>
        <xdr:sp macro="" textlink="">
          <xdr:nvSpPr>
            <xdr:cNvPr id="1996" name="Group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1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96</xdr:row>
          <xdr:rowOff>0</xdr:rowOff>
        </xdr:from>
        <xdr:to>
          <xdr:col>4</xdr:col>
          <xdr:colOff>409575</xdr:colOff>
          <xdr:row>102</xdr:row>
          <xdr:rowOff>47625</xdr:rowOff>
        </xdr:to>
        <xdr:sp macro="" textlink="">
          <xdr:nvSpPr>
            <xdr:cNvPr id="2001" name="Group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1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14</xdr:row>
          <xdr:rowOff>0</xdr:rowOff>
        </xdr:from>
        <xdr:to>
          <xdr:col>3</xdr:col>
          <xdr:colOff>457200</xdr:colOff>
          <xdr:row>22</xdr:row>
          <xdr:rowOff>57150</xdr:rowOff>
        </xdr:to>
        <xdr:sp macro="" textlink="">
          <xdr:nvSpPr>
            <xdr:cNvPr id="2012" name="Group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1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0</xdr:rowOff>
        </xdr:from>
        <xdr:to>
          <xdr:col>6</xdr:col>
          <xdr:colOff>333375</xdr:colOff>
          <xdr:row>22</xdr:row>
          <xdr:rowOff>180975</xdr:rowOff>
        </xdr:to>
        <xdr:sp macro="" textlink="">
          <xdr:nvSpPr>
            <xdr:cNvPr id="2013" name="Group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1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0</xdr:rowOff>
        </xdr:from>
        <xdr:to>
          <xdr:col>7</xdr:col>
          <xdr:colOff>85725</xdr:colOff>
          <xdr:row>15</xdr:row>
          <xdr:rowOff>28575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1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241300</xdr:colOff>
      <xdr:row>18</xdr:row>
      <xdr:rowOff>50800</xdr:rowOff>
    </xdr:from>
    <xdr:to>
      <xdr:col>5</xdr:col>
      <xdr:colOff>495300</xdr:colOff>
      <xdr:row>19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435350" y="355600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 b="0">
              <a:solidFill>
                <a:sysClr val="windowText" lastClr="000000"/>
              </a:solidFill>
            </a:rPr>
            <a:t>art.nr.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23</xdr:row>
          <xdr:rowOff>171450</xdr:rowOff>
        </xdr:from>
        <xdr:to>
          <xdr:col>0</xdr:col>
          <xdr:colOff>809625</xdr:colOff>
          <xdr:row>25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1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24</xdr:row>
          <xdr:rowOff>180975</xdr:rowOff>
        </xdr:from>
        <xdr:to>
          <xdr:col>0</xdr:col>
          <xdr:colOff>809625</xdr:colOff>
          <xdr:row>26</xdr:row>
          <xdr:rowOff>19050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1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25</xdr:row>
          <xdr:rowOff>171450</xdr:rowOff>
        </xdr:from>
        <xdr:to>
          <xdr:col>0</xdr:col>
          <xdr:colOff>809625</xdr:colOff>
          <xdr:row>27</xdr:row>
          <xdr:rowOff>9525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1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26</xdr:row>
          <xdr:rowOff>161925</xdr:rowOff>
        </xdr:from>
        <xdr:to>
          <xdr:col>0</xdr:col>
          <xdr:colOff>809625</xdr:colOff>
          <xdr:row>28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1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27</xdr:row>
          <xdr:rowOff>161925</xdr:rowOff>
        </xdr:from>
        <xdr:to>
          <xdr:col>0</xdr:col>
          <xdr:colOff>809625</xdr:colOff>
          <xdr:row>29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1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28</xdr:row>
          <xdr:rowOff>161925</xdr:rowOff>
        </xdr:from>
        <xdr:to>
          <xdr:col>0</xdr:col>
          <xdr:colOff>809625</xdr:colOff>
          <xdr:row>30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1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29</xdr:row>
          <xdr:rowOff>161925</xdr:rowOff>
        </xdr:from>
        <xdr:to>
          <xdr:col>0</xdr:col>
          <xdr:colOff>809625</xdr:colOff>
          <xdr:row>31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1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30</xdr:row>
          <xdr:rowOff>161925</xdr:rowOff>
        </xdr:from>
        <xdr:to>
          <xdr:col>0</xdr:col>
          <xdr:colOff>809625</xdr:colOff>
          <xdr:row>32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1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31</xdr:row>
          <xdr:rowOff>152400</xdr:rowOff>
        </xdr:from>
        <xdr:to>
          <xdr:col>0</xdr:col>
          <xdr:colOff>809625</xdr:colOff>
          <xdr:row>32</xdr:row>
          <xdr:rowOff>180975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1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31750</xdr:colOff>
      <xdr:row>21</xdr:row>
      <xdr:rowOff>114300</xdr:rowOff>
    </xdr:from>
    <xdr:to>
      <xdr:col>9</xdr:col>
      <xdr:colOff>603242</xdr:colOff>
      <xdr:row>37</xdr:row>
      <xdr:rowOff>68323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50" t="1824"/>
        <a:stretch/>
      </xdr:blipFill>
      <xdr:spPr>
        <a:xfrm>
          <a:off x="3873500" y="3492500"/>
          <a:ext cx="2514592" cy="295757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355600</xdr:colOff>
      <xdr:row>21</xdr:row>
      <xdr:rowOff>114300</xdr:rowOff>
    </xdr:from>
    <xdr:to>
      <xdr:col>9</xdr:col>
      <xdr:colOff>622300</xdr:colOff>
      <xdr:row>38</xdr:row>
      <xdr:rowOff>31750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5600" y="3492500"/>
          <a:ext cx="6051550" cy="3111500"/>
        </a:xfrm>
        <a:prstGeom prst="round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177800</xdr:colOff>
      <xdr:row>23</xdr:row>
      <xdr:rowOff>38100</xdr:rowOff>
    </xdr:from>
    <xdr:to>
      <xdr:col>5</xdr:col>
      <xdr:colOff>431800</xdr:colOff>
      <xdr:row>23</xdr:row>
      <xdr:rowOff>177800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371850" y="407035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 b="0">
              <a:solidFill>
                <a:sysClr val="windowText" lastClr="000000"/>
              </a:solidFill>
            </a:rPr>
            <a:t>art.nr.</a:t>
          </a:r>
        </a:p>
      </xdr:txBody>
    </xdr:sp>
    <xdr:clientData/>
  </xdr:twoCellAnchor>
  <xdr:twoCellAnchor>
    <xdr:from>
      <xdr:col>5</xdr:col>
      <xdr:colOff>209550</xdr:colOff>
      <xdr:row>40</xdr:row>
      <xdr:rowOff>38100</xdr:rowOff>
    </xdr:from>
    <xdr:to>
      <xdr:col>5</xdr:col>
      <xdr:colOff>463550</xdr:colOff>
      <xdr:row>40</xdr:row>
      <xdr:rowOff>177800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403600" y="699135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 b="0">
              <a:solidFill>
                <a:sysClr val="windowText" lastClr="000000"/>
              </a:solidFill>
            </a:rPr>
            <a:t>art.nr.</a:t>
          </a:r>
        </a:p>
      </xdr:txBody>
    </xdr:sp>
    <xdr:clientData/>
  </xdr:twoCellAnchor>
  <xdr:twoCellAnchor editAs="oneCell">
    <xdr:from>
      <xdr:col>3</xdr:col>
      <xdr:colOff>460614</xdr:colOff>
      <xdr:row>44</xdr:row>
      <xdr:rowOff>50508</xdr:rowOff>
    </xdr:from>
    <xdr:to>
      <xdr:col>9</xdr:col>
      <xdr:colOff>330200</xdr:colOff>
      <xdr:row>48</xdr:row>
      <xdr:rowOff>114300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59264" y="7956258"/>
          <a:ext cx="3787536" cy="825792"/>
        </a:xfrm>
        <a:prstGeom prst="rect">
          <a:avLst/>
        </a:prstGeom>
      </xdr:spPr>
    </xdr:pic>
    <xdr:clientData/>
  </xdr:twoCellAnchor>
  <xdr:twoCellAnchor editAs="oneCell">
    <xdr:from>
      <xdr:col>6</xdr:col>
      <xdr:colOff>615841</xdr:colOff>
      <xdr:row>61</xdr:row>
      <xdr:rowOff>184150</xdr:rowOff>
    </xdr:from>
    <xdr:to>
      <xdr:col>9</xdr:col>
      <xdr:colOff>237078</xdr:colOff>
      <xdr:row>68</xdr:row>
      <xdr:rowOff>203200</xdr:rowOff>
    </xdr:to>
    <xdr:pic>
      <xdr:nvPicPr>
        <xdr:cNvPr id="37" name="Picture 3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891" y="11791950"/>
          <a:ext cx="1564337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38100</xdr:colOff>
      <xdr:row>63</xdr:row>
      <xdr:rowOff>157480</xdr:rowOff>
    </xdr:from>
    <xdr:to>
      <xdr:col>6</xdr:col>
      <xdr:colOff>63500</xdr:colOff>
      <xdr:row>64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46450" y="12546330"/>
          <a:ext cx="673100" cy="242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sv-SE" sz="700" b="0">
              <a:solidFill>
                <a:sysClr val="windowText" lastClr="000000"/>
              </a:solidFill>
            </a:rPr>
            <a:t>art.nr. för</a:t>
          </a:r>
        </a:p>
        <a:p>
          <a:r>
            <a:rPr lang="sv-SE" sz="700" b="0">
              <a:solidFill>
                <a:sysClr val="windowText" lastClr="000000"/>
              </a:solidFill>
            </a:rPr>
            <a:t>Quick Connector</a:t>
          </a:r>
        </a:p>
      </xdr:txBody>
    </xdr:sp>
    <xdr:clientData/>
  </xdr:twoCellAnchor>
  <xdr:twoCellAnchor>
    <xdr:from>
      <xdr:col>4</xdr:col>
      <xdr:colOff>139700</xdr:colOff>
      <xdr:row>69</xdr:row>
      <xdr:rowOff>120650</xdr:rowOff>
    </xdr:from>
    <xdr:to>
      <xdr:col>6</xdr:col>
      <xdr:colOff>425450</xdr:colOff>
      <xdr:row>71</xdr:row>
      <xdr:rowOff>107950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68600" y="13347700"/>
          <a:ext cx="158115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lang="sv-SE" sz="7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 bruksanvisningen för anpassning av Quick Connector efter drivhjulsstorlek</a:t>
          </a:r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pPr algn="ctr"/>
          <a:r>
            <a:rPr lang="sv-SE" sz="7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Bruksanvisning </a:t>
          </a:r>
          <a:r>
            <a:rPr lang="sv-SE" sz="700" b="1" i="0" u="none" strike="noStrike" baseline="0">
              <a:solidFill>
                <a:srgbClr val="0070C0"/>
              </a:solidFill>
              <a:latin typeface="+mn-lt"/>
              <a:ea typeface="+mn-ea"/>
              <a:cs typeface="+mn-cs"/>
            </a:rPr>
            <a:t>länk</a:t>
          </a:r>
          <a:endParaRPr lang="sv-SE" sz="7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4</xdr:col>
      <xdr:colOff>412750</xdr:colOff>
      <xdr:row>74</xdr:row>
      <xdr:rowOff>114300</xdr:rowOff>
    </xdr:from>
    <xdr:to>
      <xdr:col>9</xdr:col>
      <xdr:colOff>494214</xdr:colOff>
      <xdr:row>80</xdr:row>
      <xdr:rowOff>87673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41650" y="14166850"/>
          <a:ext cx="3351714" cy="1154473"/>
        </a:xfrm>
        <a:prstGeom prst="rect">
          <a:avLst/>
        </a:prstGeom>
      </xdr:spPr>
    </xdr:pic>
    <xdr:clientData/>
  </xdr:twoCellAnchor>
  <xdr:twoCellAnchor editAs="oneCell">
    <xdr:from>
      <xdr:col>4</xdr:col>
      <xdr:colOff>488950</xdr:colOff>
      <xdr:row>80</xdr:row>
      <xdr:rowOff>190500</xdr:rowOff>
    </xdr:from>
    <xdr:to>
      <xdr:col>9</xdr:col>
      <xdr:colOff>248912</xdr:colOff>
      <xdr:row>84</xdr:row>
      <xdr:rowOff>64598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17850" y="15043150"/>
          <a:ext cx="3030212" cy="6678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76</xdr:row>
          <xdr:rowOff>123825</xdr:rowOff>
        </xdr:from>
        <xdr:to>
          <xdr:col>3</xdr:col>
          <xdr:colOff>485775</xdr:colOff>
          <xdr:row>86</xdr:row>
          <xdr:rowOff>28575</xdr:rowOff>
        </xdr:to>
        <xdr:sp macro="" textlink="">
          <xdr:nvSpPr>
            <xdr:cNvPr id="2032" name="Group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1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77</xdr:row>
          <xdr:rowOff>190500</xdr:rowOff>
        </xdr:from>
        <xdr:to>
          <xdr:col>1</xdr:col>
          <xdr:colOff>371475</xdr:colOff>
          <xdr:row>79</xdr:row>
          <xdr:rowOff>9525</xdr:rowOff>
        </xdr:to>
        <xdr:sp macro="" textlink="">
          <xdr:nvSpPr>
            <xdr:cNvPr id="2033" name="Option Button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1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78</xdr:row>
          <xdr:rowOff>0</xdr:rowOff>
        </xdr:from>
        <xdr:to>
          <xdr:col>2</xdr:col>
          <xdr:colOff>314325</xdr:colOff>
          <xdr:row>79</xdr:row>
          <xdr:rowOff>19050</xdr:rowOff>
        </xdr:to>
        <xdr:sp macro="" textlink="">
          <xdr:nvSpPr>
            <xdr:cNvPr id="2034" name="Option Button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1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79</xdr:row>
          <xdr:rowOff>0</xdr:rowOff>
        </xdr:from>
        <xdr:to>
          <xdr:col>1</xdr:col>
          <xdr:colOff>381000</xdr:colOff>
          <xdr:row>80</xdr:row>
          <xdr:rowOff>28575</xdr:rowOff>
        </xdr:to>
        <xdr:sp macro="" textlink="">
          <xdr:nvSpPr>
            <xdr:cNvPr id="2035" name="Option Button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1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79</xdr:row>
          <xdr:rowOff>0</xdr:rowOff>
        </xdr:from>
        <xdr:to>
          <xdr:col>2</xdr:col>
          <xdr:colOff>314325</xdr:colOff>
          <xdr:row>80</xdr:row>
          <xdr:rowOff>28575</xdr:rowOff>
        </xdr:to>
        <xdr:sp macro="" textlink="">
          <xdr:nvSpPr>
            <xdr:cNvPr id="2036" name="Option Button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1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80</xdr:row>
          <xdr:rowOff>28575</xdr:rowOff>
        </xdr:from>
        <xdr:to>
          <xdr:col>1</xdr:col>
          <xdr:colOff>381000</xdr:colOff>
          <xdr:row>81</xdr:row>
          <xdr:rowOff>28575</xdr:rowOff>
        </xdr:to>
        <xdr:sp macro="" textlink="">
          <xdr:nvSpPr>
            <xdr:cNvPr id="2039" name="Option Button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1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215900</xdr:colOff>
      <xdr:row>80</xdr:row>
      <xdr:rowOff>63500</xdr:rowOff>
    </xdr:from>
    <xdr:to>
      <xdr:col>2</xdr:col>
      <xdr:colOff>469900</xdr:colOff>
      <xdr:row>80</xdr:row>
      <xdr:rowOff>203200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01800" y="1553845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 b="0">
              <a:solidFill>
                <a:sysClr val="windowText" lastClr="000000"/>
              </a:solidFill>
            </a:rPr>
            <a:t>art.nr.</a:t>
          </a:r>
        </a:p>
      </xdr:txBody>
    </xdr:sp>
    <xdr:clientData/>
  </xdr:twoCellAnchor>
  <xdr:twoCellAnchor>
    <xdr:from>
      <xdr:col>0</xdr:col>
      <xdr:colOff>254000</xdr:colOff>
      <xdr:row>56</xdr:row>
      <xdr:rowOff>139700</xdr:rowOff>
    </xdr:from>
    <xdr:to>
      <xdr:col>9</xdr:col>
      <xdr:colOff>609600</xdr:colOff>
      <xdr:row>71</xdr:row>
      <xdr:rowOff>196850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4000" y="10795000"/>
          <a:ext cx="6254750" cy="26670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196850</xdr:colOff>
      <xdr:row>72</xdr:row>
      <xdr:rowOff>158750</xdr:rowOff>
    </xdr:from>
    <xdr:to>
      <xdr:col>9</xdr:col>
      <xdr:colOff>571500</xdr:colOff>
      <xdr:row>94</xdr:row>
      <xdr:rowOff>101600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6850" y="13627100"/>
          <a:ext cx="6273800" cy="43307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234950</xdr:colOff>
      <xdr:row>85</xdr:row>
      <xdr:rowOff>44450</xdr:rowOff>
    </xdr:from>
    <xdr:to>
      <xdr:col>4</xdr:col>
      <xdr:colOff>488950</xdr:colOff>
      <xdr:row>85</xdr:row>
      <xdr:rowOff>184150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863850" y="16097250"/>
          <a:ext cx="254000" cy="13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sv-SE" sz="700" b="0">
              <a:solidFill>
                <a:sysClr val="windowText" lastClr="000000"/>
              </a:solidFill>
            </a:rPr>
            <a:t>art.nr.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84</xdr:row>
          <xdr:rowOff>104775</xdr:rowOff>
        </xdr:from>
        <xdr:to>
          <xdr:col>9</xdr:col>
          <xdr:colOff>352425</xdr:colOff>
          <xdr:row>95</xdr:row>
          <xdr:rowOff>0</xdr:rowOff>
        </xdr:to>
        <xdr:sp macro="" textlink="">
          <xdr:nvSpPr>
            <xdr:cNvPr id="2045" name="Group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1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86</xdr:row>
          <xdr:rowOff>161925</xdr:rowOff>
        </xdr:from>
        <xdr:to>
          <xdr:col>2</xdr:col>
          <xdr:colOff>628650</xdr:colOff>
          <xdr:row>87</xdr:row>
          <xdr:rowOff>190500</xdr:rowOff>
        </xdr:to>
        <xdr:sp macro="" textlink="">
          <xdr:nvSpPr>
            <xdr:cNvPr id="2046" name="Option Button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1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89</xdr:row>
          <xdr:rowOff>0</xdr:rowOff>
        </xdr:from>
        <xdr:to>
          <xdr:col>2</xdr:col>
          <xdr:colOff>628650</xdr:colOff>
          <xdr:row>90</xdr:row>
          <xdr:rowOff>19050</xdr:rowOff>
        </xdr:to>
        <xdr:sp macro="" textlink="">
          <xdr:nvSpPr>
            <xdr:cNvPr id="2047" name="Option Button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1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86</xdr:row>
          <xdr:rowOff>171450</xdr:rowOff>
        </xdr:from>
        <xdr:to>
          <xdr:col>8</xdr:col>
          <xdr:colOff>447675</xdr:colOff>
          <xdr:row>88</xdr:row>
          <xdr:rowOff>9525</xdr:rowOff>
        </xdr:to>
        <xdr:sp macro="" textlink="">
          <xdr:nvSpPr>
            <xdr:cNvPr id="14336" name="Option Button 1024" hidden="1">
              <a:extLst>
                <a:ext uri="{63B3BB69-23CF-44E3-9099-C40C66FF867C}">
                  <a14:compatExt spid="_x0000_s14336"/>
                </a:ext>
                <a:ext uri="{FF2B5EF4-FFF2-40B4-BE49-F238E27FC236}">
                  <a16:creationId xmlns:a16="http://schemas.microsoft.com/office/drawing/2014/main" id="{00000000-0008-0000-0100-00000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88</xdr:row>
          <xdr:rowOff>0</xdr:rowOff>
        </xdr:from>
        <xdr:to>
          <xdr:col>8</xdr:col>
          <xdr:colOff>447675</xdr:colOff>
          <xdr:row>89</xdr:row>
          <xdr:rowOff>19050</xdr:rowOff>
        </xdr:to>
        <xdr:sp macro="" textlink="">
          <xdr:nvSpPr>
            <xdr:cNvPr id="14337" name="Option Button 1025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88</xdr:row>
          <xdr:rowOff>190500</xdr:rowOff>
        </xdr:from>
        <xdr:to>
          <xdr:col>8</xdr:col>
          <xdr:colOff>466725</xdr:colOff>
          <xdr:row>90</xdr:row>
          <xdr:rowOff>9525</xdr:rowOff>
        </xdr:to>
        <xdr:sp macro="" textlink="">
          <xdr:nvSpPr>
            <xdr:cNvPr id="14338" name="Option Button 1026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89</xdr:row>
          <xdr:rowOff>190500</xdr:rowOff>
        </xdr:from>
        <xdr:to>
          <xdr:col>8</xdr:col>
          <xdr:colOff>466725</xdr:colOff>
          <xdr:row>91</xdr:row>
          <xdr:rowOff>9525</xdr:rowOff>
        </xdr:to>
        <xdr:sp macro="" textlink="">
          <xdr:nvSpPr>
            <xdr:cNvPr id="14339" name="Option Button 1027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90</xdr:row>
          <xdr:rowOff>200025</xdr:rowOff>
        </xdr:from>
        <xdr:to>
          <xdr:col>8</xdr:col>
          <xdr:colOff>476250</xdr:colOff>
          <xdr:row>92</xdr:row>
          <xdr:rowOff>19050</xdr:rowOff>
        </xdr:to>
        <xdr:sp macro="" textlink="">
          <xdr:nvSpPr>
            <xdr:cNvPr id="14340" name="Option Button 1028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93</xdr:row>
          <xdr:rowOff>0</xdr:rowOff>
        </xdr:from>
        <xdr:to>
          <xdr:col>8</xdr:col>
          <xdr:colOff>485775</xdr:colOff>
          <xdr:row>94</xdr:row>
          <xdr:rowOff>19050</xdr:rowOff>
        </xdr:to>
        <xdr:sp macro="" textlink="">
          <xdr:nvSpPr>
            <xdr:cNvPr id="14341" name="Option Button 1029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260350</xdr:colOff>
      <xdr:row>66</xdr:row>
      <xdr:rowOff>107950</xdr:rowOff>
    </xdr:from>
    <xdr:to>
      <xdr:col>6</xdr:col>
      <xdr:colOff>406400</xdr:colOff>
      <xdr:row>67</xdr:row>
      <xdr:rowOff>203200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041650" y="12744450"/>
          <a:ext cx="14732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sv-SE" sz="700" b="0">
              <a:solidFill>
                <a:sysClr val="windowText" lastClr="000000"/>
              </a:solidFill>
            </a:rPr>
            <a:t>Benämning på</a:t>
          </a:r>
        </a:p>
        <a:p>
          <a:pPr algn="ctr"/>
          <a:r>
            <a:rPr lang="sv-SE" sz="700" b="0">
              <a:solidFill>
                <a:sysClr val="windowText" lastClr="000000"/>
              </a:solidFill>
            </a:rPr>
            <a:t>Quick Connector</a:t>
          </a:r>
        </a:p>
      </xdr:txBody>
    </xdr:sp>
    <xdr:clientData/>
  </xdr:twoCellAnchor>
  <xdr:twoCellAnchor>
    <xdr:from>
      <xdr:col>0</xdr:col>
      <xdr:colOff>539750</xdr:colOff>
      <xdr:row>58</xdr:row>
      <xdr:rowOff>95250</xdr:rowOff>
    </xdr:from>
    <xdr:to>
      <xdr:col>9</xdr:col>
      <xdr:colOff>44450</xdr:colOff>
      <xdr:row>61</xdr:row>
      <xdr:rowOff>63500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39750" y="11131550"/>
          <a:ext cx="5556250" cy="53975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 montering av Mototronik på en Panthera rullstol används </a:t>
          </a:r>
          <a:r>
            <a:rPr lang="sv-SE" sz="1000" b="1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Quick Connector </a:t>
          </a:r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fästet.</a:t>
          </a:r>
        </a:p>
        <a:p>
          <a:pPr algn="ctr"/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Välj  rullstolsmodell och sittbredd för att får rätt variant av fästet. </a:t>
          </a:r>
        </a:p>
        <a:p>
          <a:pPr algn="ctr"/>
          <a:r>
            <a:rPr lang="sv-SE" sz="10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Välj även drivhjulsstorlek för din rullstol så att Quick Connector anpassas rätt vid beställning.</a:t>
          </a:r>
        </a:p>
        <a:p>
          <a:pPr algn="ctr"/>
          <a:endParaRPr lang="sv-SE" sz="10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463550</xdr:colOff>
      <xdr:row>18</xdr:row>
      <xdr:rowOff>63500</xdr:rowOff>
    </xdr:from>
    <xdr:to>
      <xdr:col>1</xdr:col>
      <xdr:colOff>381000</xdr:colOff>
      <xdr:row>19</xdr:row>
      <xdr:rowOff>184150</xdr:rowOff>
    </xdr:to>
    <xdr:sp macro="" textlink="">
      <xdr:nvSpPr>
        <xdr:cNvPr id="24" name="TextBox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63550" y="3524250"/>
          <a:ext cx="81280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sv-SE" sz="800" b="1" i="0" u="none" strike="noStrike" baseline="0">
              <a:solidFill>
                <a:srgbClr val="C00000"/>
              </a:solidFill>
              <a:latin typeface="+mn-lt"/>
              <a:ea typeface="+mn-ea"/>
              <a:cs typeface="+mn-cs"/>
            </a:rPr>
            <a:t>* </a:t>
          </a:r>
          <a:r>
            <a:rPr lang="sv-SE" sz="7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Ej kompatibel med </a:t>
          </a:r>
          <a:r>
            <a:rPr lang="sv-SE" sz="700" b="0" i="0" u="sng" strike="noStrike" baseline="0">
              <a:solidFill>
                <a:srgbClr val="0070C0"/>
              </a:solidFill>
              <a:latin typeface="+mn-lt"/>
              <a:ea typeface="+mn-ea"/>
              <a:cs typeface="+mn-cs"/>
            </a:rPr>
            <a:t>Quick Connector</a:t>
          </a:r>
          <a:endParaRPr lang="sv-SE" sz="700" b="0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EBA6-A5C9-486F-8E2F-0A14EEC443B4}">
  <sheetPr codeName="Sheet5"/>
  <dimension ref="A1:N12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sheetData>
    <row r="1" spans="1:14" ht="42" customHeight="1" x14ac:dyDescent="0.25">
      <c r="I1" s="225"/>
      <c r="K1" s="226" t="s">
        <v>6</v>
      </c>
    </row>
    <row r="2" spans="1:14" ht="32.25" customHeight="1" x14ac:dyDescent="0.4">
      <c r="B2" s="319" t="s">
        <v>92</v>
      </c>
      <c r="C2" s="319"/>
      <c r="D2" s="319"/>
      <c r="E2" s="319"/>
      <c r="F2" s="319"/>
      <c r="G2" s="319"/>
      <c r="H2" s="319"/>
      <c r="I2" s="319"/>
      <c r="J2" s="319"/>
      <c r="K2" s="319"/>
    </row>
    <row r="3" spans="1:14" ht="31.5" x14ac:dyDescent="0.5">
      <c r="B3" s="201" t="s">
        <v>25</v>
      </c>
      <c r="C3" s="201"/>
      <c r="D3" s="200"/>
      <c r="E3" s="202"/>
      <c r="G3" s="201" t="s">
        <v>48</v>
      </c>
      <c r="H3" s="249"/>
      <c r="I3" s="249"/>
      <c r="J3" s="12"/>
      <c r="K3" s="48"/>
      <c r="L3" s="224"/>
      <c r="M3" s="224"/>
      <c r="N3" s="224"/>
    </row>
    <row r="4" spans="1:14" x14ac:dyDescent="0.25">
      <c r="A4" s="197"/>
    </row>
    <row r="5" spans="1:14" ht="31.5" x14ac:dyDescent="0.5">
      <c r="B5" s="201"/>
      <c r="C5" s="201"/>
      <c r="D5" s="200"/>
      <c r="E5" s="202"/>
      <c r="G5" s="201"/>
      <c r="H5" s="201"/>
      <c r="I5" s="201"/>
      <c r="J5" s="202"/>
      <c r="K5" s="224"/>
      <c r="L5" s="224"/>
      <c r="M5" s="224"/>
      <c r="N5" s="224"/>
    </row>
    <row r="7" spans="1:14" ht="31.5" x14ac:dyDescent="0.5">
      <c r="B7" s="318"/>
      <c r="C7" s="318"/>
      <c r="D7" s="318"/>
    </row>
    <row r="9" spans="1:14" ht="31.5" x14ac:dyDescent="0.5">
      <c r="B9" s="318"/>
      <c r="C9" s="318"/>
      <c r="D9" s="318"/>
      <c r="E9" s="318"/>
    </row>
    <row r="12" spans="1:14" x14ac:dyDescent="0.25">
      <c r="C12">
        <v>9</v>
      </c>
    </row>
  </sheetData>
  <sheetProtection sheet="1" objects="1" scenarios="1"/>
  <mergeCells count="3">
    <mergeCell ref="B7:D7"/>
    <mergeCell ref="B9:E9"/>
    <mergeCell ref="B2:K2"/>
  </mergeCells>
  <hyperlinks>
    <hyperlink ref="B3:E3" location="'U3 Light models'!A1" display="U3 Light models" xr:uid="{D7FE80F1-2B99-4369-B924-6D8862926B1A}"/>
    <hyperlink ref="G3:J3" location="'X model'!A1" display="X Models" xr:uid="{07B36D92-F561-4DA5-8D83-66D3B26BED57}"/>
    <hyperlink ref="B3" location="Mototronik!A1" display="Mototronik" xr:uid="{FB8E7FC2-12C2-4B38-8B55-70D16238EEC0}"/>
    <hyperlink ref="B3:D3" location="Mototronik!A4" display="Mototronik" xr:uid="{B240EB4C-F1BE-4C8A-BD7F-74E1308FAD70}"/>
    <hyperlink ref="G3:K3" location="'Quick Connector'!A4" display="Quick Connector (QC)" xr:uid="{BAE2C6A4-B3E4-407A-A5DE-7DAAE2666BC3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44E-0FEC-4D0A-9AAD-BA509F1ADF22}">
  <sheetPr codeName="Sheet1"/>
  <dimension ref="A1:O157"/>
  <sheetViews>
    <sheetView showGridLines="0" tabSelected="1" zoomScale="150" zoomScaleNormal="150" workbookViewId="0">
      <pane ySplit="3" topLeftCell="A4" activePane="bottomLeft" state="frozen"/>
      <selection activeCell="A22" sqref="A22"/>
      <selection pane="bottomLeft" activeCell="K6" sqref="K6"/>
    </sheetView>
  </sheetViews>
  <sheetFormatPr defaultRowHeight="15" x14ac:dyDescent="0.25"/>
  <cols>
    <col min="1" max="1" width="13.42578125" style="9" customWidth="1"/>
    <col min="2" max="2" width="8.85546875" customWidth="1"/>
    <col min="3" max="4" width="9.7109375" customWidth="1"/>
    <col min="5" max="5" width="10.140625" customWidth="1"/>
    <col min="6" max="8" width="9.7109375" customWidth="1"/>
    <col min="9" max="9" width="9.7109375" style="63" customWidth="1"/>
    <col min="10" max="10" width="9.7109375" customWidth="1"/>
    <col min="11" max="11" width="10.5703125" style="1" customWidth="1"/>
    <col min="12" max="12" width="9.140625" style="1" customWidth="1"/>
    <col min="13" max="13" width="9.5703125" customWidth="1"/>
  </cols>
  <sheetData>
    <row r="1" spans="1:14" x14ac:dyDescent="0.25">
      <c r="H1" s="281"/>
      <c r="I1" s="308" t="s">
        <v>34</v>
      </c>
      <c r="J1" s="277" t="s">
        <v>203</v>
      </c>
    </row>
    <row r="2" spans="1:14" ht="21" x14ac:dyDescent="0.25">
      <c r="B2" s="321" t="s">
        <v>69</v>
      </c>
      <c r="C2" s="321"/>
      <c r="D2" s="321"/>
      <c r="E2" s="321"/>
      <c r="F2" s="321"/>
      <c r="G2" s="321"/>
      <c r="H2" s="55"/>
      <c r="I2" s="62"/>
      <c r="J2" s="62"/>
      <c r="K2" s="135"/>
      <c r="L2" s="48"/>
      <c r="M2" s="12"/>
    </row>
    <row r="3" spans="1:14" ht="12" customHeight="1" x14ac:dyDescent="0.25">
      <c r="A3" s="48"/>
      <c r="B3" s="48" t="s">
        <v>26</v>
      </c>
      <c r="C3" s="234"/>
      <c r="D3" s="326"/>
      <c r="E3" s="326"/>
      <c r="F3" s="30"/>
      <c r="G3" s="56"/>
      <c r="H3" s="70"/>
      <c r="I3" s="70"/>
      <c r="J3" s="12"/>
      <c r="K3" s="53"/>
      <c r="L3" s="48"/>
      <c r="M3" s="12"/>
    </row>
    <row r="4" spans="1:14" ht="13.5" customHeight="1" x14ac:dyDescent="0.25">
      <c r="G4" s="5"/>
      <c r="H4" s="8"/>
    </row>
    <row r="5" spans="1:14" x14ac:dyDescent="0.25">
      <c r="A5" s="6" t="s">
        <v>114</v>
      </c>
      <c r="B5" s="322"/>
      <c r="C5" s="322"/>
      <c r="D5" s="322"/>
      <c r="E5" s="6" t="s">
        <v>118</v>
      </c>
      <c r="F5" s="322"/>
      <c r="G5" s="322"/>
      <c r="H5" s="322"/>
      <c r="K5" s="74"/>
      <c r="L5" s="71"/>
      <c r="M5" s="78"/>
    </row>
    <row r="6" spans="1:14" x14ac:dyDescent="0.25">
      <c r="A6" s="6" t="s">
        <v>115</v>
      </c>
      <c r="B6" s="322"/>
      <c r="C6" s="322"/>
      <c r="D6" s="322"/>
      <c r="E6" s="6" t="s">
        <v>117</v>
      </c>
      <c r="F6" s="327"/>
      <c r="G6" s="328"/>
      <c r="H6" s="329"/>
      <c r="K6" s="74"/>
      <c r="L6" s="71"/>
      <c r="M6" s="78"/>
    </row>
    <row r="7" spans="1:14" x14ac:dyDescent="0.25">
      <c r="A7" s="6" t="s">
        <v>119</v>
      </c>
      <c r="B7" s="323"/>
      <c r="C7" s="324"/>
      <c r="D7" s="325"/>
      <c r="E7" s="6" t="s">
        <v>120</v>
      </c>
      <c r="F7" s="327"/>
      <c r="G7" s="328"/>
      <c r="H7" s="316"/>
      <c r="K7" s="75"/>
      <c r="L7" s="71"/>
      <c r="M7" s="78"/>
    </row>
    <row r="8" spans="1:14" x14ac:dyDescent="0.25">
      <c r="A8" s="6" t="s">
        <v>32</v>
      </c>
      <c r="B8" s="322"/>
      <c r="C8" s="322"/>
      <c r="D8" s="322"/>
      <c r="E8" s="6" t="s">
        <v>0</v>
      </c>
      <c r="F8" s="327"/>
      <c r="G8" s="329"/>
      <c r="H8" s="312"/>
      <c r="K8" s="75"/>
      <c r="L8" s="81"/>
    </row>
    <row r="9" spans="1:14" x14ac:dyDescent="0.25">
      <c r="A9" s="6" t="s">
        <v>31</v>
      </c>
      <c r="B9" s="342"/>
      <c r="C9" s="342"/>
      <c r="D9" s="342"/>
      <c r="E9" s="6" t="s">
        <v>33</v>
      </c>
      <c r="F9" s="327"/>
      <c r="G9" s="329"/>
      <c r="H9" s="313"/>
      <c r="K9" s="75"/>
      <c r="L9" s="81"/>
    </row>
    <row r="10" spans="1:14" x14ac:dyDescent="0.25">
      <c r="A10" s="41"/>
      <c r="B10" s="137"/>
      <c r="C10" s="137"/>
      <c r="D10" s="137"/>
      <c r="E10" s="41"/>
      <c r="F10" s="136"/>
      <c r="G10" s="42"/>
      <c r="H10" s="43"/>
      <c r="I10" s="64"/>
      <c r="J10" s="44"/>
      <c r="K10" s="75"/>
      <c r="L10" s="81"/>
      <c r="M10" s="72"/>
      <c r="N10" s="79"/>
    </row>
    <row r="11" spans="1:14" x14ac:dyDescent="0.25">
      <c r="A11" s="41"/>
      <c r="B11" s="137"/>
      <c r="C11" s="137"/>
      <c r="D11" s="137"/>
      <c r="E11" s="41"/>
      <c r="F11" s="136"/>
      <c r="G11" s="42"/>
      <c r="H11" s="43"/>
      <c r="I11" s="64"/>
      <c r="J11" s="44"/>
      <c r="K11" s="75"/>
      <c r="L11" s="81"/>
      <c r="M11" s="17"/>
      <c r="N11" s="3"/>
    </row>
    <row r="12" spans="1:14" x14ac:dyDescent="0.25">
      <c r="A12" s="41"/>
      <c r="B12" s="137"/>
      <c r="C12" s="137"/>
      <c r="D12" s="137"/>
      <c r="E12" s="41"/>
      <c r="F12" s="136"/>
      <c r="G12" s="42"/>
      <c r="H12" s="43"/>
      <c r="I12" s="64"/>
      <c r="J12" s="44"/>
      <c r="K12" s="75"/>
      <c r="L12" s="81"/>
      <c r="M12" s="73"/>
      <c r="N12" s="80"/>
    </row>
    <row r="13" spans="1:14" x14ac:dyDescent="0.25">
      <c r="A13" s="90"/>
      <c r="B13" s="40"/>
      <c r="C13" s="40"/>
      <c r="D13" s="94"/>
      <c r="E13" s="233"/>
      <c r="F13" s="54"/>
      <c r="G13" s="42"/>
      <c r="H13" s="43"/>
      <c r="I13" s="64"/>
      <c r="J13" s="44"/>
      <c r="K13" s="75"/>
      <c r="L13" s="81"/>
      <c r="M13" s="3"/>
      <c r="N13" s="27"/>
    </row>
    <row r="14" spans="1:14" ht="15.75" x14ac:dyDescent="0.25">
      <c r="A14" s="2"/>
      <c r="B14" s="241" t="s">
        <v>35</v>
      </c>
      <c r="C14" s="241"/>
      <c r="D14" s="241"/>
      <c r="E14" s="339" t="s">
        <v>40</v>
      </c>
      <c r="F14" s="339"/>
      <c r="G14" s="243"/>
      <c r="H14" s="243" t="s">
        <v>49</v>
      </c>
      <c r="I14" s="242"/>
      <c r="J14" s="11"/>
      <c r="K14" s="75"/>
      <c r="L14" s="81"/>
      <c r="M14" s="3"/>
      <c r="N14" s="27"/>
    </row>
    <row r="15" spans="1:14" x14ac:dyDescent="0.25">
      <c r="A15" s="46"/>
      <c r="B15" s="239" t="s">
        <v>46</v>
      </c>
      <c r="C15" s="203"/>
      <c r="D15" s="240"/>
      <c r="E15" s="245" t="s">
        <v>53</v>
      </c>
      <c r="F15" s="245"/>
      <c r="G15" s="214"/>
      <c r="H15" s="239" t="s">
        <v>56</v>
      </c>
      <c r="I15" s="248"/>
      <c r="J15" s="131"/>
      <c r="K15" s="27"/>
      <c r="L15" s="81"/>
      <c r="M15" s="3"/>
      <c r="N15" s="27"/>
    </row>
    <row r="16" spans="1:14" x14ac:dyDescent="0.25">
      <c r="A16" s="46"/>
      <c r="B16" s="239" t="s">
        <v>199</v>
      </c>
      <c r="C16" s="239"/>
      <c r="D16" s="240"/>
      <c r="E16" s="245" t="s">
        <v>54</v>
      </c>
      <c r="F16" s="245"/>
      <c r="G16" s="214"/>
      <c r="H16" s="1"/>
      <c r="I16" s="131"/>
      <c r="J16" s="131"/>
      <c r="K16" s="27"/>
      <c r="L16" s="81"/>
      <c r="M16" s="3"/>
      <c r="N16" s="27"/>
    </row>
    <row r="17" spans="1:15" x14ac:dyDescent="0.25">
      <c r="A17" s="46"/>
      <c r="B17" s="239" t="s">
        <v>47</v>
      </c>
      <c r="C17" s="203"/>
      <c r="D17" s="213"/>
      <c r="E17" s="214" t="s">
        <v>55</v>
      </c>
      <c r="F17" s="214"/>
      <c r="G17" s="214"/>
      <c r="H17" s="1"/>
      <c r="I17" s="131"/>
      <c r="J17" s="131"/>
      <c r="K17" s="75"/>
      <c r="L17" s="81"/>
      <c r="M17" s="3"/>
      <c r="N17" s="27"/>
    </row>
    <row r="18" spans="1:15" x14ac:dyDescent="0.25">
      <c r="A18" s="46"/>
      <c r="B18" s="239" t="s">
        <v>200</v>
      </c>
      <c r="C18" s="203"/>
      <c r="D18" s="239"/>
      <c r="E18" s="214"/>
      <c r="F18" s="10"/>
      <c r="G18" s="16"/>
      <c r="H18" s="1"/>
      <c r="I18" s="131"/>
      <c r="J18" s="131"/>
      <c r="K18" s="75"/>
      <c r="L18" s="81"/>
      <c r="M18" s="3"/>
      <c r="N18" s="27"/>
    </row>
    <row r="19" spans="1:15" x14ac:dyDescent="0.25">
      <c r="A19" s="46"/>
      <c r="B19" s="138"/>
      <c r="C19" s="139"/>
      <c r="D19" s="13"/>
      <c r="E19" s="10"/>
      <c r="G19" s="16"/>
      <c r="H19" s="1"/>
      <c r="K19" s="58"/>
      <c r="L19" s="82"/>
      <c r="M19" s="58"/>
      <c r="N19" s="84"/>
    </row>
    <row r="20" spans="1:15" x14ac:dyDescent="0.25">
      <c r="A20" s="46"/>
      <c r="B20" s="141"/>
      <c r="C20" s="142" t="str">
        <f>data_Mototronik!E10</f>
        <v>MTC10919</v>
      </c>
      <c r="D20" s="143"/>
      <c r="E20" s="246"/>
      <c r="F20" s="142" t="str">
        <f>data_Mototronik!G14</f>
        <v>MTC00030</v>
      </c>
      <c r="G20" s="144"/>
      <c r="H20" s="1"/>
      <c r="I20" s="142" t="str">
        <f>data_Mototronik!E17</f>
        <v/>
      </c>
      <c r="K20" s="58"/>
      <c r="L20" s="81"/>
      <c r="M20" s="58"/>
      <c r="N20" s="85"/>
    </row>
    <row r="21" spans="1:15" x14ac:dyDescent="0.25">
      <c r="A21" s="46"/>
      <c r="B21" s="141"/>
      <c r="C21" s="144"/>
      <c r="D21" s="143"/>
      <c r="E21" s="246"/>
      <c r="F21" s="144"/>
      <c r="G21" s="144"/>
      <c r="H21" s="1"/>
      <c r="I21" s="144"/>
      <c r="K21" s="58"/>
      <c r="L21" s="81"/>
      <c r="M21" s="58"/>
      <c r="N21" s="85"/>
    </row>
    <row r="22" spans="1:15" ht="11.25" customHeight="1" x14ac:dyDescent="0.25">
      <c r="A22" s="46"/>
      <c r="B22" s="141"/>
      <c r="C22" s="144"/>
      <c r="D22" s="143"/>
      <c r="E22" s="2"/>
      <c r="F22" s="140"/>
      <c r="G22" s="16"/>
      <c r="H22" s="1"/>
      <c r="K22" s="58"/>
      <c r="L22" s="81"/>
      <c r="M22" s="58"/>
      <c r="N22" s="85"/>
    </row>
    <row r="23" spans="1:15" ht="15" customHeight="1" x14ac:dyDescent="0.25">
      <c r="A23" s="45"/>
      <c r="B23" s="261" t="s">
        <v>57</v>
      </c>
      <c r="C23" s="144"/>
      <c r="D23" s="143"/>
      <c r="E23" s="2"/>
      <c r="F23" s="2"/>
      <c r="G23" s="2"/>
      <c r="H23" s="1"/>
      <c r="K23" s="76"/>
      <c r="L23" s="83"/>
      <c r="M23" s="3"/>
      <c r="N23" s="77"/>
      <c r="O23" s="39"/>
    </row>
    <row r="24" spans="1:15" ht="15" customHeight="1" x14ac:dyDescent="0.25">
      <c r="A24" s="46"/>
      <c r="B24" s="145"/>
      <c r="C24" s="133"/>
      <c r="D24" s="133"/>
      <c r="E24" s="133"/>
      <c r="F24" s="146"/>
      <c r="G24" s="146"/>
      <c r="H24" s="133"/>
      <c r="I24" s="134"/>
      <c r="J24" s="133"/>
      <c r="K24" s="98"/>
      <c r="L24" s="28"/>
      <c r="M24" s="32"/>
      <c r="N24" s="31"/>
      <c r="O24" s="39"/>
    </row>
    <row r="25" spans="1:15" ht="15" customHeight="1" x14ac:dyDescent="0.25">
      <c r="A25" s="128"/>
      <c r="B25" s="239" t="s">
        <v>24</v>
      </c>
      <c r="C25" s="23"/>
      <c r="D25" s="23"/>
      <c r="E25" s="147"/>
      <c r="F25" s="260" t="str">
        <f>data_Mototronik!G20</f>
        <v/>
      </c>
      <c r="G25" s="147"/>
      <c r="H25" s="23"/>
      <c r="I25" s="61"/>
      <c r="J25" s="23"/>
      <c r="K25" s="31"/>
      <c r="L25" s="31"/>
      <c r="M25" s="32"/>
      <c r="N25" s="31"/>
      <c r="O25" s="39"/>
    </row>
    <row r="26" spans="1:15" ht="15" customHeight="1" x14ac:dyDescent="0.25">
      <c r="A26" s="4"/>
      <c r="B26" s="239" t="s">
        <v>58</v>
      </c>
      <c r="C26" s="150"/>
      <c r="D26" s="148"/>
      <c r="E26" s="149"/>
      <c r="F26" s="260" t="str">
        <f>data_Mototronik!G21</f>
        <v/>
      </c>
      <c r="G26" s="149"/>
      <c r="H26" s="23"/>
      <c r="I26" s="61"/>
      <c r="J26" s="23"/>
      <c r="K26" s="31"/>
      <c r="L26" s="31"/>
      <c r="M26" s="32"/>
      <c r="N26" s="31"/>
      <c r="O26" s="39"/>
    </row>
    <row r="27" spans="1:15" ht="15" customHeight="1" x14ac:dyDescent="0.25">
      <c r="A27" s="4"/>
      <c r="B27" s="239" t="s">
        <v>78</v>
      </c>
      <c r="C27" s="150"/>
      <c r="D27" s="23"/>
      <c r="E27" s="23"/>
      <c r="F27" s="260" t="str">
        <f>data_Mototronik!G22</f>
        <v/>
      </c>
      <c r="G27" s="147"/>
      <c r="H27" s="23"/>
      <c r="I27" s="61"/>
      <c r="J27" s="23"/>
      <c r="K27" s="31"/>
      <c r="L27" s="31"/>
      <c r="M27" s="32"/>
      <c r="N27" s="31"/>
      <c r="O27" s="39"/>
    </row>
    <row r="28" spans="1:15" ht="15" customHeight="1" x14ac:dyDescent="0.25">
      <c r="A28" s="4"/>
      <c r="B28" s="239" t="s">
        <v>113</v>
      </c>
      <c r="C28" s="150"/>
      <c r="D28" s="23"/>
      <c r="E28" s="23"/>
      <c r="F28" s="260" t="str">
        <f>data_Mototronik!G23</f>
        <v>MST10908</v>
      </c>
      <c r="G28" s="147"/>
      <c r="H28" s="23"/>
      <c r="I28" s="61"/>
      <c r="J28" s="23"/>
      <c r="K28" s="31"/>
      <c r="L28" s="31"/>
      <c r="M28" s="32"/>
      <c r="N28" s="31"/>
      <c r="O28" s="39"/>
    </row>
    <row r="29" spans="1:15" ht="15" customHeight="1" x14ac:dyDescent="0.25">
      <c r="A29" s="4"/>
      <c r="B29" s="239" t="s">
        <v>60</v>
      </c>
      <c r="C29" s="133"/>
      <c r="D29" s="133"/>
      <c r="E29" s="133"/>
      <c r="F29" s="260" t="str">
        <f>data_Mototronik!G24</f>
        <v/>
      </c>
      <c r="G29" s="147"/>
      <c r="H29" s="23"/>
      <c r="I29" s="61"/>
      <c r="J29" s="23"/>
      <c r="K29" s="31"/>
      <c r="L29" s="31"/>
      <c r="M29" s="32"/>
      <c r="N29" s="31"/>
      <c r="O29" s="39"/>
    </row>
    <row r="30" spans="1:15" ht="15" customHeight="1" x14ac:dyDescent="0.25">
      <c r="A30" s="4"/>
      <c r="B30" s="239" t="s">
        <v>61</v>
      </c>
      <c r="C30" s="150"/>
      <c r="D30" s="23"/>
      <c r="E30" s="23"/>
      <c r="F30" s="260" t="str">
        <f>data_Mototronik!G25</f>
        <v/>
      </c>
      <c r="G30" s="147"/>
      <c r="H30" s="23"/>
      <c r="I30" s="61"/>
      <c r="J30" s="23"/>
      <c r="K30" s="31"/>
      <c r="L30" s="31"/>
      <c r="M30" s="32"/>
      <c r="N30" s="31"/>
      <c r="O30" s="39"/>
    </row>
    <row r="31" spans="1:15" ht="15" customHeight="1" x14ac:dyDescent="0.25">
      <c r="A31" s="4"/>
      <c r="B31" s="239" t="s">
        <v>62</v>
      </c>
      <c r="C31" s="150"/>
      <c r="D31" s="23"/>
      <c r="E31" s="23"/>
      <c r="F31" s="260" t="str">
        <f>data_Mototronik!G26</f>
        <v/>
      </c>
      <c r="G31" s="147"/>
      <c r="H31" s="23"/>
      <c r="I31" s="61"/>
      <c r="J31" s="23"/>
      <c r="K31" s="31"/>
      <c r="L31" s="31"/>
      <c r="M31" s="32"/>
      <c r="N31" s="31"/>
      <c r="O31" s="39"/>
    </row>
    <row r="32" spans="1:15" x14ac:dyDescent="0.25">
      <c r="B32" s="239" t="s">
        <v>64</v>
      </c>
      <c r="F32" s="260" t="str">
        <f>data_Mototronik!G27</f>
        <v/>
      </c>
    </row>
    <row r="33" spans="1:15" ht="15" customHeight="1" x14ac:dyDescent="0.25">
      <c r="A33" s="49"/>
      <c r="B33" s="239" t="s">
        <v>65</v>
      </c>
      <c r="C33" s="23"/>
      <c r="D33" s="151"/>
      <c r="E33" s="23"/>
      <c r="F33" s="260" t="str">
        <f>data_Mototronik!G28</f>
        <v/>
      </c>
      <c r="G33" s="147"/>
      <c r="H33" s="23"/>
      <c r="I33" s="61"/>
      <c r="J33" s="23"/>
      <c r="K33" s="31"/>
      <c r="L33" s="31"/>
      <c r="M33" s="32"/>
      <c r="N33" s="31"/>
      <c r="O33" s="39"/>
    </row>
    <row r="34" spans="1:15" ht="15" customHeight="1" x14ac:dyDescent="0.25">
      <c r="A34" s="46"/>
      <c r="B34" s="215"/>
      <c r="C34" s="23"/>
      <c r="D34" s="24"/>
      <c r="E34" s="152"/>
      <c r="F34" s="153"/>
      <c r="G34" s="161"/>
      <c r="H34" s="332"/>
      <c r="I34" s="332"/>
      <c r="J34" s="161"/>
      <c r="K34" s="31"/>
      <c r="L34" s="31"/>
      <c r="M34" s="32"/>
      <c r="N34" s="31"/>
      <c r="O34" s="39"/>
    </row>
    <row r="35" spans="1:15" ht="15" customHeight="1" x14ac:dyDescent="0.25">
      <c r="A35" s="4"/>
      <c r="B35" s="23"/>
      <c r="C35" s="23"/>
      <c r="D35" s="24"/>
      <c r="E35" s="152"/>
      <c r="F35" s="235"/>
      <c r="G35" s="161"/>
      <c r="H35" s="332"/>
      <c r="I35" s="332"/>
      <c r="J35" s="161"/>
      <c r="K35" s="31"/>
      <c r="L35" s="31"/>
      <c r="M35" s="32"/>
      <c r="N35" s="31"/>
      <c r="O35" s="39"/>
    </row>
    <row r="36" spans="1:15" ht="15" customHeight="1" x14ac:dyDescent="0.25">
      <c r="A36" s="45"/>
      <c r="B36" s="23"/>
      <c r="C36" s="23"/>
      <c r="D36" s="24"/>
      <c r="E36" s="152"/>
      <c r="F36" s="155"/>
      <c r="G36" s="155"/>
      <c r="H36" s="237"/>
      <c r="I36" s="236"/>
      <c r="J36" s="161"/>
      <c r="K36" s="31"/>
      <c r="L36" s="31"/>
      <c r="M36" s="32"/>
      <c r="N36" s="31"/>
      <c r="O36" s="39"/>
    </row>
    <row r="37" spans="1:15" ht="15" customHeight="1" x14ac:dyDescent="0.25">
      <c r="A37" s="21"/>
      <c r="B37" s="23"/>
      <c r="C37" s="23"/>
      <c r="D37" s="95"/>
      <c r="E37" s="154"/>
      <c r="F37" s="187"/>
      <c r="G37" s="186"/>
      <c r="H37" s="36"/>
      <c r="J37" s="1"/>
      <c r="K37" s="31"/>
      <c r="L37" s="22"/>
      <c r="M37" s="32"/>
      <c r="N37" s="31"/>
      <c r="O37" s="39"/>
    </row>
    <row r="38" spans="1:15" ht="15" customHeight="1" x14ac:dyDescent="0.25">
      <c r="A38" s="49"/>
      <c r="B38" s="82"/>
      <c r="C38" s="96"/>
      <c r="D38" s="97"/>
      <c r="E38" s="25"/>
      <c r="F38" s="132"/>
      <c r="G38" s="132"/>
      <c r="H38" s="132"/>
      <c r="I38" s="132"/>
      <c r="J38" s="132"/>
      <c r="K38" s="22"/>
      <c r="L38" s="22"/>
      <c r="M38" s="32"/>
      <c r="N38" s="31"/>
      <c r="O38" s="39"/>
    </row>
    <row r="39" spans="1:15" ht="15" customHeight="1" x14ac:dyDescent="0.25">
      <c r="A39" s="49"/>
      <c r="B39" s="82"/>
      <c r="C39" s="96"/>
      <c r="D39" s="97"/>
      <c r="E39" s="25"/>
      <c r="F39" s="132"/>
      <c r="G39" s="132"/>
      <c r="H39" s="132"/>
      <c r="I39" s="132"/>
      <c r="J39" s="132"/>
      <c r="K39" s="22"/>
      <c r="L39" s="22"/>
      <c r="M39" s="32"/>
      <c r="N39" s="31"/>
      <c r="O39" s="39"/>
    </row>
    <row r="40" spans="1:15" ht="15" customHeight="1" x14ac:dyDescent="0.25">
      <c r="A40" s="103"/>
      <c r="B40" s="3"/>
      <c r="C40" s="96"/>
      <c r="D40" s="97"/>
      <c r="E40" s="25"/>
      <c r="F40" s="29"/>
      <c r="H40" s="36"/>
      <c r="J40" s="1"/>
      <c r="L40" s="22"/>
      <c r="M40" s="32"/>
      <c r="N40" s="31"/>
      <c r="O40" s="39"/>
    </row>
    <row r="41" spans="1:15" ht="15" customHeight="1" x14ac:dyDescent="0.25">
      <c r="B41" s="261" t="s">
        <v>68</v>
      </c>
      <c r="C41" s="250"/>
      <c r="D41" s="251"/>
      <c r="E41" s="251"/>
      <c r="F41" s="251"/>
      <c r="G41" s="251"/>
      <c r="H41" s="251"/>
      <c r="I41" s="65"/>
      <c r="J41" s="1"/>
      <c r="K41" s="22"/>
      <c r="L41" s="22"/>
      <c r="M41" s="32"/>
      <c r="N41" s="31"/>
      <c r="O41" s="39"/>
    </row>
    <row r="42" spans="1:15" ht="15" customHeight="1" x14ac:dyDescent="0.25">
      <c r="A42" s="262"/>
      <c r="B42" s="239" t="s">
        <v>72</v>
      </c>
      <c r="C42" s="262"/>
      <c r="D42" s="262"/>
      <c r="E42" s="262"/>
      <c r="F42" s="223" t="str">
        <f>data_Mototronik!E34</f>
        <v>STANDARD</v>
      </c>
      <c r="G42" s="262"/>
      <c r="H42" s="262"/>
      <c r="I42" s="262"/>
      <c r="J42" s="262"/>
      <c r="K42" s="22"/>
      <c r="L42" s="22"/>
      <c r="M42" s="32"/>
      <c r="N42" s="31"/>
      <c r="O42" s="39"/>
    </row>
    <row r="43" spans="1:15" ht="15" customHeight="1" x14ac:dyDescent="0.25">
      <c r="A43" s="262"/>
      <c r="B43" s="239" t="s">
        <v>73</v>
      </c>
      <c r="C43" s="262"/>
      <c r="D43" s="262"/>
      <c r="E43" s="262"/>
      <c r="F43" s="262"/>
      <c r="G43" s="262"/>
      <c r="H43" s="262"/>
      <c r="I43" s="262"/>
      <c r="J43" s="262"/>
      <c r="K43" s="22"/>
      <c r="L43" s="22"/>
      <c r="M43" s="32"/>
      <c r="N43" s="31"/>
      <c r="O43" s="39"/>
    </row>
    <row r="44" spans="1:15" ht="15" customHeight="1" x14ac:dyDescent="0.25">
      <c r="B44" s="239" t="s">
        <v>74</v>
      </c>
      <c r="C44" s="263"/>
      <c r="D44" s="264"/>
      <c r="E44" s="264"/>
      <c r="F44" s="265"/>
      <c r="G44" s="251"/>
      <c r="H44" s="251"/>
      <c r="I44" s="65"/>
      <c r="J44" s="1"/>
      <c r="K44" s="22"/>
      <c r="L44" s="22"/>
      <c r="M44" s="32"/>
      <c r="N44" s="31"/>
      <c r="O44" s="39"/>
    </row>
    <row r="45" spans="1:15" ht="15" customHeight="1" x14ac:dyDescent="0.25">
      <c r="A45" s="49"/>
      <c r="B45" s="3"/>
      <c r="C45" s="96"/>
      <c r="D45" s="97"/>
      <c r="E45" s="25"/>
      <c r="F45" s="29"/>
      <c r="J45" s="1"/>
      <c r="K45" s="22"/>
      <c r="L45" s="22"/>
      <c r="M45" s="32"/>
      <c r="N45" s="31"/>
      <c r="O45" s="39"/>
    </row>
    <row r="46" spans="1:15" ht="15" customHeight="1" x14ac:dyDescent="0.25">
      <c r="A46" s="47"/>
      <c r="B46" s="35"/>
      <c r="C46" s="33"/>
      <c r="D46" s="34"/>
      <c r="E46" s="25"/>
      <c r="F46" s="29"/>
      <c r="K46" s="22"/>
      <c r="L46" s="22"/>
      <c r="M46" s="32"/>
      <c r="N46" s="31"/>
      <c r="O46" s="39"/>
    </row>
    <row r="47" spans="1:15" ht="15" customHeight="1" x14ac:dyDescent="0.25">
      <c r="B47" s="216"/>
      <c r="C47" s="33"/>
      <c r="D47" s="217"/>
      <c r="E47" s="217"/>
      <c r="F47" s="218"/>
      <c r="G47" s="217"/>
      <c r="H47" s="333"/>
      <c r="I47" s="333"/>
      <c r="J47" s="22"/>
      <c r="K47" s="22"/>
      <c r="L47" s="22"/>
      <c r="M47" s="32"/>
      <c r="N47" s="31"/>
      <c r="O47" s="39"/>
    </row>
    <row r="48" spans="1:15" ht="15" customHeight="1" x14ac:dyDescent="0.25">
      <c r="B48" s="52"/>
      <c r="C48" s="35"/>
      <c r="D48" s="219"/>
      <c r="E48" s="10"/>
      <c r="F48" s="238"/>
      <c r="G48" s="10"/>
      <c r="H48" s="1"/>
      <c r="I48" s="157"/>
      <c r="K48" s="22"/>
      <c r="L48" s="22"/>
      <c r="M48" s="32"/>
      <c r="N48" s="31"/>
      <c r="O48" s="39"/>
    </row>
    <row r="49" spans="1:15" ht="15" customHeight="1" x14ac:dyDescent="0.25">
      <c r="A49" s="15"/>
      <c r="B49" s="50"/>
      <c r="C49" s="73"/>
      <c r="G49" s="158"/>
      <c r="H49" s="158"/>
      <c r="I49" s="159"/>
      <c r="J49" s="22"/>
      <c r="K49" s="22"/>
      <c r="L49" s="22"/>
      <c r="M49" s="32"/>
      <c r="N49" s="31"/>
      <c r="O49" s="39"/>
    </row>
    <row r="50" spans="1:15" ht="15" customHeight="1" x14ac:dyDescent="0.25">
      <c r="A50" s="15"/>
      <c r="B50" s="50"/>
      <c r="H50" s="6"/>
      <c r="I50" s="60"/>
      <c r="J50" s="60"/>
      <c r="K50" s="22"/>
      <c r="L50" s="22"/>
      <c r="M50" s="32"/>
      <c r="N50" s="31"/>
      <c r="O50" s="39"/>
    </row>
    <row r="51" spans="1:15" ht="15" customHeight="1" x14ac:dyDescent="0.25">
      <c r="A51" s="15"/>
      <c r="B51" s="50"/>
      <c r="H51" s="6"/>
      <c r="I51" s="60"/>
      <c r="J51" s="60"/>
      <c r="K51" s="22"/>
      <c r="L51" s="22"/>
      <c r="M51" s="32"/>
      <c r="N51" s="31"/>
      <c r="O51" s="39"/>
    </row>
    <row r="52" spans="1:15" ht="15" customHeight="1" x14ac:dyDescent="0.25">
      <c r="A52" s="15"/>
      <c r="B52" s="50"/>
      <c r="C52" s="244" t="s">
        <v>7</v>
      </c>
      <c r="H52" s="6"/>
      <c r="I52" s="60"/>
      <c r="J52" s="60"/>
      <c r="K52" s="22"/>
      <c r="L52" s="22"/>
      <c r="M52" s="32"/>
      <c r="N52" s="31"/>
      <c r="O52" s="39"/>
    </row>
    <row r="53" spans="1:15" ht="15" customHeight="1" x14ac:dyDescent="0.25">
      <c r="A53" s="15"/>
      <c r="B53" s="50"/>
      <c r="H53" s="6"/>
      <c r="I53" s="60"/>
      <c r="J53" s="60"/>
      <c r="K53" s="22"/>
      <c r="L53" s="22"/>
      <c r="M53" s="32"/>
      <c r="N53" s="31"/>
      <c r="O53" s="39"/>
    </row>
    <row r="54" spans="1:15" ht="15" customHeight="1" x14ac:dyDescent="0.25">
      <c r="A54" s="15"/>
      <c r="B54" s="50"/>
      <c r="H54" s="6"/>
      <c r="I54" s="60"/>
      <c r="J54" s="276" t="s">
        <v>81</v>
      </c>
      <c r="K54" s="22"/>
      <c r="L54" s="22"/>
      <c r="M54" s="32"/>
      <c r="N54" s="31"/>
      <c r="O54" s="39"/>
    </row>
    <row r="55" spans="1:15" ht="15" customHeight="1" x14ac:dyDescent="0.25">
      <c r="A55" s="15"/>
      <c r="B55" s="50"/>
      <c r="H55" s="6"/>
      <c r="I55" s="60"/>
      <c r="J55" s="60"/>
      <c r="K55" s="22"/>
      <c r="L55" s="22"/>
      <c r="M55" s="32"/>
      <c r="N55" s="31"/>
      <c r="O55" s="39"/>
    </row>
    <row r="56" spans="1:15" ht="15" customHeight="1" x14ac:dyDescent="0.25">
      <c r="A56" s="15"/>
      <c r="B56" s="50"/>
      <c r="H56" s="6"/>
      <c r="I56" s="60"/>
      <c r="J56" s="60"/>
      <c r="K56" s="22"/>
      <c r="L56" s="22"/>
      <c r="M56" s="32"/>
      <c r="N56" s="31"/>
      <c r="O56" s="39"/>
    </row>
    <row r="57" spans="1:15" ht="15" customHeight="1" x14ac:dyDescent="0.25">
      <c r="A57" s="15"/>
      <c r="B57" s="50"/>
      <c r="H57" s="6"/>
      <c r="I57" s="60"/>
      <c r="J57" s="60"/>
      <c r="K57" s="22"/>
      <c r="L57" s="22"/>
      <c r="M57" s="32"/>
      <c r="N57" s="31"/>
      <c r="O57" s="39"/>
    </row>
    <row r="58" spans="1:15" ht="15" customHeight="1" x14ac:dyDescent="0.25">
      <c r="A58" s="15"/>
      <c r="B58" s="261" t="s">
        <v>150</v>
      </c>
      <c r="H58" s="6"/>
      <c r="I58" s="60"/>
      <c r="J58" s="60"/>
      <c r="K58" s="22"/>
      <c r="L58" s="22"/>
      <c r="M58" s="32"/>
      <c r="N58" s="31"/>
      <c r="O58" s="39"/>
    </row>
    <row r="59" spans="1:15" ht="15" customHeight="1" x14ac:dyDescent="0.25">
      <c r="A59" s="340"/>
      <c r="B59" s="340"/>
      <c r="C59" s="340"/>
      <c r="D59" s="340"/>
      <c r="E59" s="340"/>
      <c r="F59" s="340"/>
      <c r="G59" s="340"/>
      <c r="H59" s="340"/>
      <c r="I59" s="340"/>
      <c r="J59" s="340"/>
      <c r="K59" s="22"/>
      <c r="L59" s="22"/>
      <c r="M59" s="32"/>
      <c r="N59" s="31"/>
      <c r="O59" s="39"/>
    </row>
    <row r="60" spans="1:15" ht="1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22"/>
      <c r="L60" s="22"/>
      <c r="M60" s="32"/>
      <c r="N60" s="31"/>
      <c r="O60" s="39"/>
    </row>
    <row r="61" spans="1:15" ht="15" customHeight="1" x14ac:dyDescent="0.25">
      <c r="A61" s="2"/>
      <c r="B61" s="2"/>
      <c r="C61" s="341"/>
      <c r="D61" s="341"/>
      <c r="E61" s="272"/>
      <c r="K61" s="22"/>
      <c r="L61" s="22"/>
      <c r="M61" s="32"/>
      <c r="N61" s="31"/>
      <c r="O61" s="39"/>
    </row>
    <row r="62" spans="1:15" ht="15" customHeight="1" x14ac:dyDescent="0.25">
      <c r="A62" s="2"/>
      <c r="B62" s="2"/>
      <c r="C62" s="273"/>
      <c r="D62" s="273"/>
      <c r="E62" s="272"/>
      <c r="K62" s="22"/>
      <c r="L62" s="22"/>
      <c r="M62" s="32"/>
      <c r="N62" s="31"/>
      <c r="O62" s="39"/>
    </row>
    <row r="63" spans="1:15" ht="16.5" customHeight="1" x14ac:dyDescent="0.25">
      <c r="A63" s="2"/>
      <c r="B63" s="45" t="s">
        <v>133</v>
      </c>
      <c r="C63" s="275"/>
      <c r="D63" s="275"/>
      <c r="E63" s="294"/>
      <c r="F63" s="280"/>
      <c r="G63" s="279"/>
      <c r="I63" s="160"/>
      <c r="K63" s="22"/>
      <c r="M63" s="32"/>
      <c r="N63" s="31"/>
      <c r="O63" s="39"/>
    </row>
    <row r="64" spans="1:15" ht="16.5" customHeight="1" x14ac:dyDescent="0.25">
      <c r="A64" s="2"/>
      <c r="B64" s="9"/>
      <c r="C64" s="275"/>
      <c r="D64" s="275"/>
      <c r="E64" s="272"/>
      <c r="F64" s="289"/>
      <c r="G64" s="279"/>
      <c r="I64" s="160"/>
      <c r="K64" s="22"/>
      <c r="M64" s="32"/>
      <c r="N64" s="31"/>
      <c r="O64" s="39"/>
    </row>
    <row r="65" spans="1:15" ht="16.5" customHeight="1" x14ac:dyDescent="0.25">
      <c r="A65" s="338" t="s">
        <v>116</v>
      </c>
      <c r="B65" s="338"/>
      <c r="C65" s="338"/>
      <c r="D65" s="338"/>
      <c r="E65" s="338"/>
      <c r="F65" s="199"/>
      <c r="G65" s="14"/>
      <c r="I65" s="160"/>
      <c r="K65" s="22"/>
      <c r="L65" s="22"/>
      <c r="M65" s="32"/>
      <c r="N65" s="31"/>
      <c r="O65" s="39"/>
    </row>
    <row r="66" spans="1:15" ht="16.5" customHeight="1" x14ac:dyDescent="0.25">
      <c r="A66" s="2"/>
      <c r="B66" s="335" t="s">
        <v>163</v>
      </c>
      <c r="C66" s="336"/>
      <c r="D66" s="337"/>
      <c r="E66" s="272"/>
      <c r="F66" s="287" t="str">
        <f>VLOOKUP(B66,data_QC!A18:B43,2,FALSE)</f>
        <v>Inget valt</v>
      </c>
      <c r="G66" s="14"/>
      <c r="I66" s="160"/>
      <c r="K66" s="22"/>
      <c r="L66" s="22"/>
      <c r="M66" s="32"/>
      <c r="N66" s="31"/>
      <c r="O66" s="39"/>
    </row>
    <row r="67" spans="1:15" ht="16.5" customHeight="1" x14ac:dyDescent="0.25">
      <c r="A67" s="2"/>
      <c r="B67" s="314"/>
      <c r="C67" s="314"/>
      <c r="D67" s="314"/>
      <c r="E67" s="272"/>
      <c r="F67" s="315"/>
      <c r="G67" s="14"/>
      <c r="I67" s="160"/>
      <c r="K67" s="22"/>
      <c r="L67" s="22"/>
      <c r="M67" s="32"/>
      <c r="N67" s="31"/>
      <c r="O67" s="39"/>
    </row>
    <row r="68" spans="1:15" ht="16.5" customHeight="1" x14ac:dyDescent="0.25">
      <c r="A68" s="2"/>
      <c r="B68" s="314"/>
      <c r="C68" s="314"/>
      <c r="D68" s="314"/>
      <c r="E68" s="272"/>
      <c r="F68" s="315"/>
      <c r="G68" s="14"/>
      <c r="I68" s="160"/>
      <c r="K68" s="22"/>
      <c r="L68" s="22"/>
      <c r="M68" s="32"/>
      <c r="N68" s="31"/>
      <c r="O68" s="39"/>
    </row>
    <row r="69" spans="1:15" ht="16.5" customHeight="1" x14ac:dyDescent="0.25">
      <c r="A69" s="2"/>
      <c r="B69" s="285"/>
      <c r="C69" s="285"/>
      <c r="D69" s="285"/>
      <c r="E69" s="343" t="str">
        <f>VLOOKUP(B66,data_QC!A3:C43,3,FALSE)</f>
        <v>Inget valt</v>
      </c>
      <c r="F69" s="344"/>
      <c r="G69" s="345"/>
      <c r="I69" s="160"/>
      <c r="K69" s="22"/>
      <c r="L69" s="22"/>
      <c r="M69" s="32"/>
      <c r="N69" s="31"/>
      <c r="O69" s="39"/>
    </row>
    <row r="70" spans="1:15" ht="16.5" customHeight="1" x14ac:dyDescent="0.25">
      <c r="A70" s="338" t="s">
        <v>111</v>
      </c>
      <c r="B70" s="338"/>
      <c r="C70" s="338"/>
      <c r="D70" s="338"/>
      <c r="E70" s="338"/>
      <c r="F70" s="199"/>
      <c r="G70" s="14"/>
      <c r="I70" s="160"/>
      <c r="K70" s="22"/>
      <c r="L70" s="22"/>
      <c r="M70" s="32"/>
      <c r="N70" s="31"/>
      <c r="O70" s="39"/>
    </row>
    <row r="71" spans="1:15" ht="16.5" customHeight="1" x14ac:dyDescent="0.25">
      <c r="A71" s="284"/>
      <c r="B71" s="335" t="s">
        <v>182</v>
      </c>
      <c r="C71" s="336"/>
      <c r="D71" s="337"/>
      <c r="E71" s="288"/>
      <c r="F71" s="199"/>
      <c r="G71" s="14"/>
      <c r="I71" s="160"/>
      <c r="K71" s="22"/>
      <c r="L71" s="22"/>
      <c r="M71" s="32"/>
      <c r="N71" s="31"/>
      <c r="O71" s="39"/>
    </row>
    <row r="72" spans="1:15" ht="15.75" x14ac:dyDescent="0.25">
      <c r="A72" s="4"/>
      <c r="B72" s="266"/>
      <c r="C72" s="274"/>
      <c r="D72" s="145"/>
      <c r="E72" s="220"/>
      <c r="F72" s="156"/>
      <c r="I72" s="66"/>
      <c r="K72" s="22"/>
      <c r="L72" s="22"/>
      <c r="M72" s="32"/>
      <c r="N72" s="31"/>
      <c r="O72" s="39"/>
    </row>
    <row r="73" spans="1:15" ht="15.75" x14ac:dyDescent="0.25">
      <c r="A73" s="4"/>
      <c r="B73" s="266"/>
      <c r="C73" s="274"/>
      <c r="D73" s="145"/>
      <c r="E73" s="220"/>
      <c r="F73" s="156"/>
      <c r="I73" s="66"/>
      <c r="K73" s="22"/>
      <c r="L73" s="22"/>
      <c r="M73" s="32"/>
      <c r="N73" s="31"/>
      <c r="O73" s="39"/>
    </row>
    <row r="74" spans="1:15" ht="15.75" x14ac:dyDescent="0.25">
      <c r="A74" s="15"/>
      <c r="B74" s="261" t="s">
        <v>151</v>
      </c>
      <c r="H74" s="6"/>
      <c r="I74" s="60"/>
      <c r="J74" s="60"/>
      <c r="K74" s="22"/>
      <c r="L74" s="22"/>
      <c r="N74" s="31"/>
      <c r="O74" s="39"/>
    </row>
    <row r="75" spans="1:15" ht="15.75" x14ac:dyDescent="0.25">
      <c r="A75" s="15"/>
      <c r="B75" s="261"/>
      <c r="H75" s="6"/>
      <c r="I75" s="60"/>
      <c r="J75" s="60"/>
      <c r="K75" s="22"/>
      <c r="L75" s="22"/>
      <c r="N75" s="31"/>
      <c r="O75" s="39"/>
    </row>
    <row r="76" spans="1:15" ht="15.75" x14ac:dyDescent="0.25">
      <c r="A76" s="247"/>
      <c r="B76" s="296" t="s">
        <v>121</v>
      </c>
      <c r="C76" s="296"/>
      <c r="D76" s="296"/>
      <c r="E76" s="299"/>
      <c r="H76" s="6"/>
      <c r="I76" s="60"/>
      <c r="J76" s="60"/>
      <c r="K76" s="22"/>
      <c r="L76" s="22"/>
      <c r="N76" s="31"/>
      <c r="O76" s="39"/>
    </row>
    <row r="77" spans="1:15" x14ac:dyDescent="0.25">
      <c r="A77" s="247"/>
      <c r="B77" s="295" t="s">
        <v>134</v>
      </c>
      <c r="C77" s="299"/>
      <c r="D77" s="299"/>
      <c r="E77" s="299"/>
      <c r="K77" s="22"/>
      <c r="L77" s="22"/>
      <c r="N77" s="31"/>
      <c r="O77" s="39"/>
    </row>
    <row r="78" spans="1:15" x14ac:dyDescent="0.25">
      <c r="A78" s="331" t="s">
        <v>127</v>
      </c>
      <c r="B78" s="331"/>
      <c r="C78" s="348" t="s">
        <v>128</v>
      </c>
      <c r="D78" s="348"/>
      <c r="E78" s="272"/>
      <c r="K78" s="22"/>
      <c r="L78" s="22"/>
      <c r="N78" s="31"/>
      <c r="O78" s="39"/>
    </row>
    <row r="79" spans="1:15" ht="15.75" x14ac:dyDescent="0.25">
      <c r="A79" s="300" t="s">
        <v>173</v>
      </c>
      <c r="B79" s="296"/>
      <c r="C79" s="296"/>
      <c r="D79" s="18"/>
      <c r="E79" s="267"/>
      <c r="F79" s="267"/>
      <c r="H79" s="334"/>
      <c r="I79" s="334"/>
      <c r="L79" s="22"/>
      <c r="N79" s="31"/>
      <c r="O79" s="39"/>
    </row>
    <row r="80" spans="1:15" x14ac:dyDescent="0.25">
      <c r="A80" s="300" t="s">
        <v>174</v>
      </c>
      <c r="B80" s="295"/>
      <c r="C80" s="268"/>
      <c r="D80" s="20"/>
      <c r="E80" s="26"/>
      <c r="F80" s="10"/>
      <c r="H80" s="6"/>
      <c r="I80" s="60"/>
      <c r="L80" s="22"/>
      <c r="N80" s="31"/>
      <c r="O80" s="39"/>
    </row>
    <row r="81" spans="1:14" ht="16.5" customHeight="1" x14ac:dyDescent="0.25">
      <c r="A81" s="302" t="s">
        <v>152</v>
      </c>
      <c r="B81" s="301"/>
      <c r="C81" s="330"/>
      <c r="D81" s="330"/>
      <c r="E81" s="269"/>
      <c r="F81" s="267"/>
      <c r="L81" s="22"/>
      <c r="N81" s="31"/>
    </row>
    <row r="82" spans="1:14" x14ac:dyDescent="0.25">
      <c r="A82" s="297"/>
      <c r="B82" s="293"/>
      <c r="C82" s="303" t="str">
        <f>data_Mototronik!E42</f>
        <v/>
      </c>
      <c r="D82" s="293"/>
      <c r="E82" s="270"/>
      <c r="F82" s="271"/>
      <c r="L82" s="22"/>
    </row>
    <row r="83" spans="1:14" x14ac:dyDescent="0.25">
      <c r="A83" s="297"/>
      <c r="B83" s="293"/>
      <c r="C83" s="144"/>
      <c r="D83" s="293"/>
      <c r="E83" s="269"/>
      <c r="F83" s="267"/>
      <c r="L83" s="22"/>
    </row>
    <row r="84" spans="1:14" ht="15.75" x14ac:dyDescent="0.25">
      <c r="A84" s="15"/>
      <c r="B84" s="11"/>
      <c r="C84" s="18"/>
      <c r="D84" s="19"/>
      <c r="E84" s="269"/>
      <c r="F84" s="144"/>
    </row>
    <row r="85" spans="1:14" ht="15.75" x14ac:dyDescent="0.25">
      <c r="A85" s="15"/>
      <c r="B85" s="11"/>
      <c r="C85" s="18"/>
      <c r="D85" s="19"/>
      <c r="E85" s="269"/>
      <c r="F85" s="144"/>
    </row>
    <row r="86" spans="1:14" ht="15.75" x14ac:dyDescent="0.25">
      <c r="A86" s="15"/>
      <c r="B86" s="4" t="s">
        <v>135</v>
      </c>
      <c r="H86" s="6"/>
      <c r="I86" s="60"/>
      <c r="J86" s="60"/>
    </row>
    <row r="87" spans="1:14" x14ac:dyDescent="0.25">
      <c r="A87" s="351" t="s">
        <v>139</v>
      </c>
      <c r="B87" s="351"/>
      <c r="C87" s="351"/>
      <c r="E87" s="303" t="str">
        <f>data_Mototronik!E51</f>
        <v/>
      </c>
      <c r="G87" s="347" t="s">
        <v>142</v>
      </c>
      <c r="H87" s="347"/>
      <c r="I87" s="347"/>
      <c r="J87" s="60"/>
    </row>
    <row r="88" spans="1:14" x14ac:dyDescent="0.25">
      <c r="A88" s="349" t="s">
        <v>145</v>
      </c>
      <c r="B88" s="349"/>
      <c r="C88" s="349"/>
      <c r="G88" s="10" t="s">
        <v>143</v>
      </c>
      <c r="H88" s="6"/>
      <c r="I88" s="60"/>
      <c r="J88" s="60"/>
    </row>
    <row r="89" spans="1:14" ht="15.75" x14ac:dyDescent="0.25">
      <c r="A89" s="15"/>
      <c r="B89" s="7" t="s">
        <v>137</v>
      </c>
      <c r="C89" s="350" t="s">
        <v>138</v>
      </c>
      <c r="D89" s="350"/>
      <c r="G89" s="10" t="s">
        <v>144</v>
      </c>
      <c r="H89" s="6"/>
      <c r="I89" s="60"/>
      <c r="J89" s="60"/>
    </row>
    <row r="90" spans="1:14" ht="15.75" customHeight="1" x14ac:dyDescent="0.25">
      <c r="A90" s="349" t="s">
        <v>140</v>
      </c>
      <c r="B90" s="349"/>
      <c r="C90" s="349"/>
      <c r="G90" s="10" t="s">
        <v>146</v>
      </c>
      <c r="H90" s="6"/>
      <c r="I90" s="60"/>
      <c r="J90" s="60"/>
    </row>
    <row r="91" spans="1:14" ht="15.75" x14ac:dyDescent="0.25">
      <c r="A91" s="15"/>
      <c r="B91" s="7" t="s">
        <v>137</v>
      </c>
      <c r="C91" s="350" t="s">
        <v>141</v>
      </c>
      <c r="D91" s="350"/>
      <c r="G91" s="10" t="s">
        <v>147</v>
      </c>
      <c r="H91" s="6"/>
      <c r="I91" s="60"/>
      <c r="J91" s="60"/>
    </row>
    <row r="92" spans="1:14" ht="15.75" x14ac:dyDescent="0.25">
      <c r="A92" s="15"/>
      <c r="B92" s="317"/>
      <c r="H92" s="352" t="s">
        <v>152</v>
      </c>
      <c r="I92" s="352"/>
      <c r="J92" s="60"/>
    </row>
    <row r="93" spans="1:14" ht="15.75" x14ac:dyDescent="0.25">
      <c r="A93" s="15"/>
      <c r="B93" s="11"/>
      <c r="C93" s="18"/>
      <c r="D93" s="304" t="s">
        <v>79</v>
      </c>
      <c r="E93" s="353"/>
      <c r="F93" s="354"/>
      <c r="G93" s="347" t="s">
        <v>148</v>
      </c>
      <c r="H93" s="347"/>
      <c r="I93" s="347"/>
    </row>
    <row r="94" spans="1:14" ht="15.75" x14ac:dyDescent="0.25">
      <c r="A94" s="15"/>
      <c r="B94" s="11"/>
      <c r="C94" s="18"/>
      <c r="D94" s="304" t="s">
        <v>80</v>
      </c>
      <c r="E94" s="353"/>
      <c r="F94" s="354"/>
      <c r="G94" s="10" t="s">
        <v>149</v>
      </c>
    </row>
    <row r="95" spans="1:14" ht="15.75" x14ac:dyDescent="0.25">
      <c r="A95" s="15"/>
      <c r="B95" s="11"/>
      <c r="C95" s="18"/>
      <c r="D95" s="19"/>
      <c r="E95" s="269"/>
      <c r="F95" s="10"/>
      <c r="G95" s="10"/>
    </row>
    <row r="96" spans="1:14" ht="15.75" x14ac:dyDescent="0.25">
      <c r="A96" s="15"/>
      <c r="B96" s="11"/>
      <c r="C96" s="18"/>
      <c r="D96" s="19"/>
      <c r="E96" s="269"/>
      <c r="F96" s="298"/>
      <c r="G96" s="6"/>
      <c r="H96" s="272"/>
      <c r="I96" s="272"/>
    </row>
    <row r="97" spans="1:13" x14ac:dyDescent="0.25">
      <c r="A97" s="162"/>
      <c r="B97" s="37"/>
      <c r="C97" s="37"/>
      <c r="D97" s="37"/>
      <c r="E97" s="37"/>
      <c r="F97" s="178"/>
      <c r="G97" s="6"/>
      <c r="H97" s="272"/>
      <c r="I97" s="272"/>
      <c r="K97" s="36"/>
      <c r="L97" s="53"/>
    </row>
    <row r="98" spans="1:13" x14ac:dyDescent="0.25">
      <c r="A98" s="162"/>
      <c r="B98" s="37"/>
      <c r="C98" s="37"/>
      <c r="D98" s="37"/>
      <c r="E98" s="37"/>
      <c r="F98" s="178"/>
      <c r="G98" s="6"/>
      <c r="H98" s="272"/>
      <c r="I98" s="272"/>
      <c r="K98" s="36"/>
      <c r="L98" s="53"/>
    </row>
    <row r="99" spans="1:13" x14ac:dyDescent="0.25">
      <c r="A99" s="162"/>
      <c r="B99" s="37"/>
      <c r="C99" s="37"/>
      <c r="D99" s="37"/>
      <c r="E99" s="37"/>
      <c r="F99" s="37"/>
      <c r="G99" s="247"/>
      <c r="H99" s="272"/>
      <c r="I99" s="272"/>
      <c r="K99" s="36"/>
      <c r="L99" s="53"/>
    </row>
    <row r="100" spans="1:13" x14ac:dyDescent="0.25">
      <c r="A100" s="198"/>
      <c r="B100" s="192" t="s">
        <v>27</v>
      </c>
      <c r="C100" s="164"/>
      <c r="D100" s="165" t="s">
        <v>28</v>
      </c>
      <c r="E100" s="164"/>
      <c r="F100" s="165" t="s">
        <v>13</v>
      </c>
      <c r="G100" s="166"/>
      <c r="H100" s="195"/>
      <c r="I100" s="196" t="s">
        <v>29</v>
      </c>
      <c r="J100" s="7"/>
      <c r="K100" s="7"/>
      <c r="L100" s="36"/>
      <c r="M100" s="53"/>
    </row>
    <row r="101" spans="1:13" x14ac:dyDescent="0.25">
      <c r="A101"/>
      <c r="B101" s="167" t="s">
        <v>30</v>
      </c>
      <c r="C101" s="168"/>
      <c r="D101" s="282" t="str">
        <f>data_Mototronik!G3</f>
        <v>MOTOTRONIK 12" STD</v>
      </c>
      <c r="E101" s="169"/>
      <c r="F101" s="167" t="str">
        <f>C20</f>
        <v>MTC10919</v>
      </c>
      <c r="G101" s="170"/>
      <c r="H101" s="169"/>
      <c r="I101" s="37"/>
      <c r="J101" s="67"/>
      <c r="K101" s="162"/>
      <c r="L101" s="36"/>
      <c r="M101" s="53"/>
    </row>
    <row r="102" spans="1:13" x14ac:dyDescent="0.25">
      <c r="A102"/>
      <c r="B102" s="167" t="s">
        <v>89</v>
      </c>
      <c r="C102" s="170"/>
      <c r="D102" s="282" t="str">
        <f>data_Mototronik!G12</f>
        <v>MAXHASTIGHET 15 KM/H</v>
      </c>
      <c r="E102" s="169"/>
      <c r="F102" s="167" t="str">
        <f>F20</f>
        <v>MTC00030</v>
      </c>
      <c r="G102" s="170"/>
      <c r="H102" s="167"/>
      <c r="I102" s="37"/>
      <c r="J102" s="67"/>
      <c r="K102" s="37"/>
      <c r="L102" s="53"/>
      <c r="M102" s="53"/>
    </row>
    <row r="103" spans="1:13" x14ac:dyDescent="0.25">
      <c r="A103"/>
      <c r="B103" s="167" t="s">
        <v>90</v>
      </c>
      <c r="C103" s="170"/>
      <c r="D103" s="282" t="str">
        <f>data_Mototronik!G17</f>
        <v/>
      </c>
      <c r="E103" s="194"/>
      <c r="F103" s="167" t="str">
        <f>data_Mototronik!E17</f>
        <v/>
      </c>
      <c r="G103" s="170"/>
      <c r="H103" s="167"/>
      <c r="I103" s="37"/>
      <c r="J103" s="67"/>
      <c r="K103" s="37"/>
      <c r="L103" s="53"/>
      <c r="M103" s="53"/>
    </row>
    <row r="104" spans="1:13" x14ac:dyDescent="0.25">
      <c r="A104" s="166"/>
      <c r="B104" s="163" t="s">
        <v>165</v>
      </c>
      <c r="C104" s="166"/>
      <c r="D104" s="188"/>
      <c r="E104" s="189"/>
      <c r="F104" s="190"/>
      <c r="G104" s="191"/>
      <c r="H104" s="190"/>
      <c r="I104" s="37"/>
      <c r="J104" s="37"/>
      <c r="K104" s="37"/>
      <c r="L104" s="53"/>
      <c r="M104" s="53"/>
    </row>
    <row r="105" spans="1:13" x14ac:dyDescent="0.25">
      <c r="A105"/>
      <c r="B105" s="282" t="s">
        <v>24</v>
      </c>
      <c r="C105" s="170"/>
      <c r="D105" s="309" t="str">
        <f>data_Mototronik!B20</f>
        <v/>
      </c>
      <c r="E105" s="172"/>
      <c r="F105" s="283" t="str">
        <f>F25</f>
        <v/>
      </c>
      <c r="G105" s="171"/>
      <c r="H105" s="167"/>
      <c r="I105" s="37"/>
      <c r="J105" s="37"/>
      <c r="K105" s="37"/>
      <c r="L105" s="53"/>
      <c r="M105" s="53"/>
    </row>
    <row r="106" spans="1:13" x14ac:dyDescent="0.25">
      <c r="A106"/>
      <c r="B106" s="282" t="s">
        <v>58</v>
      </c>
      <c r="C106" s="170"/>
      <c r="D106" s="309" t="str">
        <f>data_Mototronik!B21</f>
        <v/>
      </c>
      <c r="E106" s="172"/>
      <c r="F106" s="283" t="str">
        <f t="shared" ref="F106:F113" si="0">F26</f>
        <v/>
      </c>
      <c r="G106" s="171"/>
      <c r="H106" s="167"/>
      <c r="I106" s="37"/>
      <c r="J106" s="37"/>
      <c r="K106" s="37"/>
      <c r="L106" s="53"/>
      <c r="M106" s="53"/>
    </row>
    <row r="107" spans="1:13" x14ac:dyDescent="0.25">
      <c r="A107" s="17"/>
      <c r="B107" s="282" t="s">
        <v>63</v>
      </c>
      <c r="C107" s="170"/>
      <c r="D107" s="309" t="str">
        <f>data_Mototronik!B22</f>
        <v/>
      </c>
      <c r="E107" s="172"/>
      <c r="F107" s="283" t="str">
        <f t="shared" si="0"/>
        <v/>
      </c>
      <c r="G107" s="171"/>
      <c r="H107" s="170"/>
      <c r="I107" s="37"/>
      <c r="J107" s="37"/>
      <c r="K107" s="37"/>
      <c r="L107" s="53"/>
      <c r="M107" s="53"/>
    </row>
    <row r="108" spans="1:13" x14ac:dyDescent="0.25">
      <c r="A108"/>
      <c r="B108" s="282" t="s">
        <v>59</v>
      </c>
      <c r="C108" s="170"/>
      <c r="D108" s="309" t="str">
        <f>data_Mototronik!B23</f>
        <v>JA</v>
      </c>
      <c r="E108" s="172"/>
      <c r="F108" s="283" t="str">
        <f t="shared" si="0"/>
        <v>MST10908</v>
      </c>
      <c r="G108" s="171"/>
      <c r="H108" s="170"/>
      <c r="I108" s="37"/>
      <c r="J108" s="37"/>
      <c r="K108" s="37"/>
      <c r="L108" s="53"/>
      <c r="M108" s="53"/>
    </row>
    <row r="109" spans="1:13" x14ac:dyDescent="0.25">
      <c r="A109"/>
      <c r="B109" s="282" t="s">
        <v>60</v>
      </c>
      <c r="C109" s="170"/>
      <c r="D109" s="309" t="str">
        <f>data_Mototronik!B24</f>
        <v/>
      </c>
      <c r="E109" s="172"/>
      <c r="F109" s="283" t="str">
        <f t="shared" si="0"/>
        <v/>
      </c>
      <c r="G109" s="171"/>
      <c r="H109" s="170"/>
      <c r="I109" s="37"/>
      <c r="J109" s="37"/>
      <c r="K109" s="37"/>
      <c r="L109" s="53"/>
      <c r="M109" s="53"/>
    </row>
    <row r="110" spans="1:13" x14ac:dyDescent="0.25">
      <c r="A110"/>
      <c r="B110" s="282" t="s">
        <v>61</v>
      </c>
      <c r="C110" s="170"/>
      <c r="D110" s="309" t="str">
        <f>data_Mototronik!B25</f>
        <v/>
      </c>
      <c r="E110" s="172"/>
      <c r="F110" s="283" t="str">
        <f t="shared" si="0"/>
        <v/>
      </c>
      <c r="G110" s="171"/>
      <c r="H110" s="170"/>
      <c r="I110" s="37"/>
      <c r="J110" s="37"/>
      <c r="K110" s="37"/>
      <c r="L110" s="53"/>
      <c r="M110" s="53"/>
    </row>
    <row r="111" spans="1:13" x14ac:dyDescent="0.25">
      <c r="A111"/>
      <c r="B111" s="282" t="s">
        <v>62</v>
      </c>
      <c r="C111" s="173"/>
      <c r="D111" s="309" t="str">
        <f>data_Mototronik!B26</f>
        <v/>
      </c>
      <c r="E111" s="174"/>
      <c r="F111" s="283" t="str">
        <f t="shared" si="0"/>
        <v/>
      </c>
      <c r="G111" s="185"/>
      <c r="H111" s="175"/>
      <c r="I111" s="37"/>
      <c r="J111" s="37"/>
      <c r="K111" s="37"/>
      <c r="L111" s="53"/>
      <c r="M111" s="53"/>
    </row>
    <row r="112" spans="1:13" x14ac:dyDescent="0.25">
      <c r="A112"/>
      <c r="B112" s="282" t="s">
        <v>64</v>
      </c>
      <c r="C112" s="173"/>
      <c r="D112" s="309" t="str">
        <f>data_Mototronik!B27</f>
        <v/>
      </c>
      <c r="E112" s="193"/>
      <c r="F112" s="283" t="str">
        <f t="shared" si="0"/>
        <v/>
      </c>
      <c r="G112" s="171"/>
      <c r="H112" s="170"/>
      <c r="I112" s="37"/>
      <c r="J112" s="37"/>
      <c r="K112" s="37"/>
      <c r="L112" s="53"/>
      <c r="M112" s="53"/>
    </row>
    <row r="113" spans="1:13" x14ac:dyDescent="0.25">
      <c r="A113"/>
      <c r="B113" s="282" t="s">
        <v>65</v>
      </c>
      <c r="C113" s="173"/>
      <c r="D113" s="309" t="str">
        <f>data_Mototronik!B28</f>
        <v/>
      </c>
      <c r="E113" s="173"/>
      <c r="F113" s="283" t="str">
        <f t="shared" si="0"/>
        <v/>
      </c>
      <c r="G113" s="176"/>
      <c r="H113" s="176"/>
      <c r="I113" s="37"/>
      <c r="J113" s="37"/>
      <c r="K113" s="37"/>
      <c r="L113" s="53"/>
      <c r="M113" s="53"/>
    </row>
    <row r="114" spans="1:13" x14ac:dyDescent="0.25">
      <c r="A114" s="166"/>
      <c r="B114" s="163" t="s">
        <v>166</v>
      </c>
      <c r="C114" s="166"/>
      <c r="D114" s="188"/>
      <c r="E114" s="189"/>
      <c r="F114" s="190"/>
      <c r="G114" s="191"/>
      <c r="H114" s="190"/>
      <c r="I114"/>
      <c r="J114" s="63"/>
      <c r="K114" s="37"/>
      <c r="L114" s="36"/>
      <c r="M114" s="53"/>
    </row>
    <row r="115" spans="1:13" x14ac:dyDescent="0.25">
      <c r="A115" s="3"/>
      <c r="B115" s="310" t="s">
        <v>170</v>
      </c>
      <c r="C115" s="173"/>
      <c r="D115" s="185" t="str">
        <f>data_Mototronik!B34</f>
        <v>Tumgas höger</v>
      </c>
      <c r="E115" s="175"/>
      <c r="F115" s="167" t="str">
        <f>data_Mototronik!E34</f>
        <v>STANDARD</v>
      </c>
      <c r="G115" s="174"/>
      <c r="H115" s="173"/>
      <c r="I115"/>
      <c r="J115" s="63"/>
      <c r="K115" s="37"/>
      <c r="L115" s="36"/>
      <c r="M115" s="53"/>
    </row>
    <row r="116" spans="1:13" x14ac:dyDescent="0.25">
      <c r="A116" s="3"/>
      <c r="B116" s="310"/>
      <c r="C116" s="173"/>
      <c r="D116" s="167"/>
      <c r="E116" s="175"/>
      <c r="F116" s="167"/>
      <c r="G116" s="174"/>
      <c r="H116" s="173"/>
      <c r="I116" s="69"/>
      <c r="J116" s="69"/>
      <c r="K116" s="69"/>
      <c r="L116" s="53"/>
      <c r="M116" s="53"/>
    </row>
    <row r="117" spans="1:13" x14ac:dyDescent="0.25">
      <c r="A117" s="166"/>
      <c r="B117" s="163" t="s">
        <v>171</v>
      </c>
      <c r="C117" s="173"/>
      <c r="D117" s="167"/>
      <c r="E117" s="175"/>
      <c r="F117" s="167"/>
      <c r="G117" s="174"/>
      <c r="H117" s="173"/>
      <c r="I117" s="37"/>
      <c r="J117" s="37"/>
      <c r="K117" s="53"/>
      <c r="L117" s="53"/>
    </row>
    <row r="118" spans="1:13" x14ac:dyDescent="0.25">
      <c r="A118" s="3"/>
      <c r="B118" s="310" t="s">
        <v>172</v>
      </c>
      <c r="C118" s="356" t="str">
        <f>B66</f>
        <v>Välj rullstol och bredd</v>
      </c>
      <c r="D118" s="356"/>
      <c r="E118" s="175"/>
      <c r="F118" s="167"/>
      <c r="G118" s="174"/>
      <c r="H118" s="173"/>
      <c r="I118" s="37"/>
      <c r="J118" s="37"/>
      <c r="K118" s="53"/>
      <c r="L118" s="53"/>
    </row>
    <row r="119" spans="1:13" x14ac:dyDescent="0.25">
      <c r="A119" s="320" t="s">
        <v>175</v>
      </c>
      <c r="B119" s="320"/>
      <c r="C119" s="311" t="str">
        <f>E69</f>
        <v>Inget valt</v>
      </c>
      <c r="D119" s="311"/>
      <c r="E119" s="175"/>
      <c r="F119" s="167" t="str">
        <f>F66</f>
        <v>Inget valt</v>
      </c>
      <c r="G119" s="174"/>
      <c r="H119" s="173"/>
      <c r="I119" s="37"/>
      <c r="J119" s="37"/>
      <c r="K119" s="53"/>
      <c r="L119" s="53"/>
    </row>
    <row r="120" spans="1:13" x14ac:dyDescent="0.25">
      <c r="A120" s="320" t="s">
        <v>176</v>
      </c>
      <c r="B120" s="320"/>
      <c r="C120" s="173"/>
      <c r="D120" s="167" t="str">
        <f>B71</f>
        <v>Välj drivhjulsstorlek</v>
      </c>
      <c r="E120" s="175"/>
      <c r="F120" s="167"/>
      <c r="G120" s="174"/>
      <c r="H120" s="173"/>
      <c r="I120" s="67"/>
      <c r="J120" s="37"/>
      <c r="K120" s="53"/>
      <c r="L120" s="53"/>
    </row>
    <row r="121" spans="1:13" x14ac:dyDescent="0.25">
      <c r="A121" s="166"/>
      <c r="B121" s="163" t="s">
        <v>180</v>
      </c>
      <c r="C121" s="173"/>
      <c r="D121" s="167"/>
      <c r="E121" s="175"/>
      <c r="F121" s="167"/>
      <c r="G121" s="174"/>
      <c r="H121" s="173"/>
      <c r="I121" s="67"/>
      <c r="J121" s="37"/>
      <c r="K121" s="53"/>
      <c r="L121" s="53"/>
    </row>
    <row r="122" spans="1:13" x14ac:dyDescent="0.25">
      <c r="A122" s="38"/>
      <c r="B122" s="310" t="s">
        <v>121</v>
      </c>
      <c r="C122" s="173"/>
      <c r="D122" s="185" t="str">
        <f>data_Mototronik!G39</f>
        <v/>
      </c>
      <c r="E122" s="175"/>
      <c r="F122" s="167" t="str">
        <f>C82</f>
        <v/>
      </c>
      <c r="G122" s="174"/>
      <c r="H122" s="173"/>
      <c r="I122" s="67"/>
      <c r="J122" s="37"/>
      <c r="K122" s="53"/>
      <c r="L122" s="53"/>
    </row>
    <row r="123" spans="1:13" x14ac:dyDescent="0.25">
      <c r="A123" s="38"/>
      <c r="B123" s="310" t="s">
        <v>181</v>
      </c>
      <c r="C123" s="355" t="str">
        <f>data_Mototronik!G49</f>
        <v/>
      </c>
      <c r="D123" s="355"/>
      <c r="E123" s="355"/>
      <c r="F123" s="167" t="str">
        <f>data_Mototronik!E51</f>
        <v/>
      </c>
      <c r="G123" s="174"/>
      <c r="H123" s="173"/>
      <c r="I123" s="67"/>
      <c r="J123" s="37"/>
      <c r="K123" s="53"/>
      <c r="L123" s="53"/>
    </row>
    <row r="124" spans="1:13" x14ac:dyDescent="0.25">
      <c r="A124" s="310"/>
      <c r="B124" s="310" t="s">
        <v>193</v>
      </c>
      <c r="C124" s="346">
        <f>E93</f>
        <v>0</v>
      </c>
      <c r="D124" s="346"/>
      <c r="E124" s="346"/>
      <c r="F124" s="167"/>
      <c r="G124" s="174"/>
      <c r="H124" s="173"/>
      <c r="I124" s="67"/>
      <c r="J124" s="37"/>
      <c r="K124" s="53"/>
      <c r="L124" s="53"/>
    </row>
    <row r="125" spans="1:13" x14ac:dyDescent="0.25">
      <c r="A125" s="38"/>
      <c r="B125" s="310" t="s">
        <v>194</v>
      </c>
      <c r="C125" s="346">
        <f>E94</f>
        <v>0</v>
      </c>
      <c r="D125" s="346"/>
      <c r="E125" s="346"/>
      <c r="F125" s="167"/>
      <c r="G125" s="174"/>
      <c r="H125" s="173"/>
      <c r="I125" s="67"/>
      <c r="J125" s="37"/>
      <c r="K125" s="53"/>
      <c r="L125" s="53"/>
    </row>
    <row r="126" spans="1:13" x14ac:dyDescent="0.25">
      <c r="A126"/>
      <c r="I126"/>
      <c r="K126"/>
      <c r="L126"/>
    </row>
    <row r="127" spans="1:13" x14ac:dyDescent="0.25">
      <c r="A127"/>
      <c r="I127"/>
      <c r="J127" s="276" t="s">
        <v>91</v>
      </c>
      <c r="K127"/>
      <c r="L127"/>
    </row>
    <row r="128" spans="1:13" x14ac:dyDescent="0.25">
      <c r="A128"/>
      <c r="I128"/>
      <c r="K128"/>
      <c r="L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</sheetData>
  <sheetProtection sheet="1" objects="1" scenarios="1"/>
  <mergeCells count="43">
    <mergeCell ref="C124:E124"/>
    <mergeCell ref="C125:E125"/>
    <mergeCell ref="G87:I87"/>
    <mergeCell ref="G93:I93"/>
    <mergeCell ref="C78:D78"/>
    <mergeCell ref="A88:C88"/>
    <mergeCell ref="C89:D89"/>
    <mergeCell ref="A87:C87"/>
    <mergeCell ref="A90:C90"/>
    <mergeCell ref="C91:D91"/>
    <mergeCell ref="H92:I92"/>
    <mergeCell ref="E93:F93"/>
    <mergeCell ref="C123:E123"/>
    <mergeCell ref="E94:F94"/>
    <mergeCell ref="C118:D118"/>
    <mergeCell ref="A119:B119"/>
    <mergeCell ref="E14:F14"/>
    <mergeCell ref="A59:J59"/>
    <mergeCell ref="C61:D61"/>
    <mergeCell ref="B9:D9"/>
    <mergeCell ref="E69:G69"/>
    <mergeCell ref="H79:I79"/>
    <mergeCell ref="H35:I35"/>
    <mergeCell ref="B66:D66"/>
    <mergeCell ref="A65:E65"/>
    <mergeCell ref="A70:E70"/>
    <mergeCell ref="B71:D71"/>
    <mergeCell ref="A120:B120"/>
    <mergeCell ref="B2:G2"/>
    <mergeCell ref="B5:D5"/>
    <mergeCell ref="B8:D8"/>
    <mergeCell ref="B7:D7"/>
    <mergeCell ref="D3:E3"/>
    <mergeCell ref="B6:D6"/>
    <mergeCell ref="F5:H5"/>
    <mergeCell ref="F6:H6"/>
    <mergeCell ref="F8:G8"/>
    <mergeCell ref="F7:G7"/>
    <mergeCell ref="F9:G9"/>
    <mergeCell ref="C81:D81"/>
    <mergeCell ref="A78:B78"/>
    <mergeCell ref="H34:I34"/>
    <mergeCell ref="H47:I47"/>
  </mergeCells>
  <phoneticPr fontId="19" type="noConversion"/>
  <hyperlinks>
    <hyperlink ref="I100" location="Mototronik!A4" display="Upp" xr:uid="{F0A16D34-EED6-4437-B616-328341C50188}"/>
    <hyperlink ref="I1" location="Mototronik!A117" display="Sammanställning" xr:uid="{9178800E-2424-445C-A89C-D44E9E9AB4D2}"/>
    <hyperlink ref="B3" location="Mototronik!A4" display="upp" xr:uid="{84CB2E74-72B2-45B8-B396-B839BC3989AD}"/>
  </hyperlinks>
  <pageMargins left="0" right="0" top="0" bottom="0" header="0.31496062992125984" footer="0"/>
  <pageSetup paperSize="9" orientation="portrait" horizontalDpi="4294967295" verticalDpi="4294967295" r:id="rId1"/>
  <ignoredErrors>
    <ignoredError sqref="C20 E6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" r:id="rId4" name="Option Button 418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0</xdr:rowOff>
                  </from>
                  <to>
                    <xdr:col>4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5" name="Option Button 419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190500</xdr:rowOff>
                  </from>
                  <to>
                    <xdr:col>4</xdr:col>
                    <xdr:colOff>295275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6" name="Option Button 421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0</xdr:rowOff>
                  </from>
                  <to>
                    <xdr:col>4</xdr:col>
                    <xdr:colOff>295275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7" name="Group Box 535">
              <controlPr defaultSize="0" autoFill="0" autoPict="0">
                <anchor moveWithCells="1">
                  <from>
                    <xdr:col>0</xdr:col>
                    <xdr:colOff>409575</xdr:colOff>
                    <xdr:row>39</xdr:row>
                    <xdr:rowOff>133350</xdr:rowOff>
                  </from>
                  <to>
                    <xdr:col>3</xdr:col>
                    <xdr:colOff>638175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8" name="Option Button 536">
              <controlPr defaultSize="0" autoFill="0" autoLine="0" autoPict="0">
                <anchor moveWithCells="1">
                  <from>
                    <xdr:col>0</xdr:col>
                    <xdr:colOff>609600</xdr:colOff>
                    <xdr:row>40</xdr:row>
                    <xdr:rowOff>190500</xdr:rowOff>
                  </from>
                  <to>
                    <xdr:col>0</xdr:col>
                    <xdr:colOff>857250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9" name="Option Button 537">
              <controlPr defaultSize="0" autoFill="0" autoLine="0" autoPict="0">
                <anchor moveWithCells="1">
                  <from>
                    <xdr:col>0</xdr:col>
                    <xdr:colOff>600075</xdr:colOff>
                    <xdr:row>42</xdr:row>
                    <xdr:rowOff>171450</xdr:rowOff>
                  </from>
                  <to>
                    <xdr:col>0</xdr:col>
                    <xdr:colOff>838200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0" name="Group Box 574">
              <controlPr defaultSize="0" autoFill="0" autoPict="0">
                <anchor moveWithCells="1">
                  <from>
                    <xdr:col>0</xdr:col>
                    <xdr:colOff>314325</xdr:colOff>
                    <xdr:row>96</xdr:row>
                    <xdr:rowOff>0</xdr:rowOff>
                  </from>
                  <to>
                    <xdr:col>9</xdr:col>
                    <xdr:colOff>523875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1" name="Group Box 632">
              <controlPr defaultSize="0" autoFill="0" autoPict="0">
                <anchor moveWithCells="1">
                  <from>
                    <xdr:col>0</xdr:col>
                    <xdr:colOff>266700</xdr:colOff>
                    <xdr:row>96</xdr:row>
                    <xdr:rowOff>0</xdr:rowOff>
                  </from>
                  <to>
                    <xdr:col>9</xdr:col>
                    <xdr:colOff>514350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2" name="Group Box 753">
              <controlPr defaultSize="0" autoFill="0" autoPict="0">
                <anchor moveWithCells="1">
                  <from>
                    <xdr:col>0</xdr:col>
                    <xdr:colOff>314325</xdr:colOff>
                    <xdr:row>60</xdr:row>
                    <xdr:rowOff>161925</xdr:rowOff>
                  </from>
                  <to>
                    <xdr:col>9</xdr:col>
                    <xdr:colOff>314325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3" name="Group Box 777">
              <controlPr defaultSize="0" autoFill="0" autoPict="0">
                <anchor moveWithCells="1">
                  <from>
                    <xdr:col>0</xdr:col>
                    <xdr:colOff>390525</xdr:colOff>
                    <xdr:row>96</xdr:row>
                    <xdr:rowOff>0</xdr:rowOff>
                  </from>
                  <to>
                    <xdr:col>3</xdr:col>
                    <xdr:colOff>38100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4" name="Option Button 821">
              <controlPr defaultSize="0" autoFill="0" autoLine="0" autoPict="0">
                <anchor moveWithCells="1">
                  <from>
                    <xdr:col>0</xdr:col>
                    <xdr:colOff>600075</xdr:colOff>
                    <xdr:row>14</xdr:row>
                    <xdr:rowOff>0</xdr:rowOff>
                  </from>
                  <to>
                    <xdr:col>0</xdr:col>
                    <xdr:colOff>828675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5" name="Option Button 824">
              <controlPr defaultSize="0" autoFill="0" autoLine="0" autoPict="0">
                <anchor moveWithCells="1">
                  <from>
                    <xdr:col>0</xdr:col>
                    <xdr:colOff>600075</xdr:colOff>
                    <xdr:row>15</xdr:row>
                    <xdr:rowOff>180975</xdr:rowOff>
                  </from>
                  <to>
                    <xdr:col>0</xdr:col>
                    <xdr:colOff>828675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6" name="Option Button 825">
              <controlPr defaultSize="0" autoFill="0" autoLine="0" autoPict="0">
                <anchor moveWithCells="1">
                  <from>
                    <xdr:col>0</xdr:col>
                    <xdr:colOff>600075</xdr:colOff>
                    <xdr:row>16</xdr:row>
                    <xdr:rowOff>180975</xdr:rowOff>
                  </from>
                  <to>
                    <xdr:col>0</xdr:col>
                    <xdr:colOff>828675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7" name="Option Button 829">
              <controlPr defaultSize="0" autoFill="0" autoLine="0" autoPict="0">
                <anchor moveWithCells="1">
                  <from>
                    <xdr:col>0</xdr:col>
                    <xdr:colOff>600075</xdr:colOff>
                    <xdr:row>15</xdr:row>
                    <xdr:rowOff>0</xdr:rowOff>
                  </from>
                  <to>
                    <xdr:col>0</xdr:col>
                    <xdr:colOff>838200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8" name="Group Box 843">
              <controlPr defaultSize="0" autoFill="0" autoPict="0">
                <anchor moveWithCells="1">
                  <from>
                    <xdr:col>6</xdr:col>
                    <xdr:colOff>504825</xdr:colOff>
                    <xdr:row>14</xdr:row>
                    <xdr:rowOff>0</xdr:rowOff>
                  </from>
                  <to>
                    <xdr:col>10</xdr:col>
                    <xdr:colOff>171450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9" name="Group Box 845">
              <controlPr defaultSize="0" autoFill="0" autoPict="0">
                <anchor moveWithCells="1">
                  <from>
                    <xdr:col>0</xdr:col>
                    <xdr:colOff>238125</xdr:colOff>
                    <xdr:row>23</xdr:row>
                    <xdr:rowOff>0</xdr:rowOff>
                  </from>
                  <to>
                    <xdr:col>10</xdr:col>
                    <xdr:colOff>209550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0" name="Group Box 854">
              <controlPr defaultSize="0" autoFill="0" autoPict="0">
                <anchor moveWithCells="1">
                  <from>
                    <xdr:col>2</xdr:col>
                    <xdr:colOff>66675</xdr:colOff>
                    <xdr:row>11</xdr:row>
                    <xdr:rowOff>47625</xdr:rowOff>
                  </from>
                  <to>
                    <xdr:col>6</xdr:col>
                    <xdr:colOff>276225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1" name="Option Button 919">
              <controlPr defaultSize="0" autoFill="0" autoLine="0" autoPict="0">
                <anchor moveWithCells="1">
                  <from>
                    <xdr:col>0</xdr:col>
                    <xdr:colOff>600075</xdr:colOff>
                    <xdr:row>41</xdr:row>
                    <xdr:rowOff>180975</xdr:rowOff>
                  </from>
                  <to>
                    <xdr:col>0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2" name="Group Box 964">
              <controlPr defaultSize="0" autoFill="0" autoPict="0">
                <anchor moveWithCells="1">
                  <from>
                    <xdr:col>3</xdr:col>
                    <xdr:colOff>352425</xdr:colOff>
                    <xdr:row>96</xdr:row>
                    <xdr:rowOff>0</xdr:rowOff>
                  </from>
                  <to>
                    <xdr:col>7</xdr:col>
                    <xdr:colOff>304800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3" name="Group Box 972">
              <controlPr defaultSize="0" autoFill="0" autoPict="0">
                <anchor moveWithCells="1">
                  <from>
                    <xdr:col>7</xdr:col>
                    <xdr:colOff>409575</xdr:colOff>
                    <xdr:row>96</xdr:row>
                    <xdr:rowOff>0</xdr:rowOff>
                  </from>
                  <to>
                    <xdr:col>10</xdr:col>
                    <xdr:colOff>352425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" name="Group Box 977">
              <controlPr defaultSize="0" autoFill="0" autoPict="0">
                <anchor moveWithCells="1">
                  <from>
                    <xdr:col>3</xdr:col>
                    <xdr:colOff>228600</xdr:colOff>
                    <xdr:row>96</xdr:row>
                    <xdr:rowOff>0</xdr:rowOff>
                  </from>
                  <to>
                    <xdr:col>4</xdr:col>
                    <xdr:colOff>409575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25" name="Group Box 988">
              <controlPr defaultSize="0" autoFill="0" autoPict="0">
                <anchor moveWithCells="1">
                  <from>
                    <xdr:col>0</xdr:col>
                    <xdr:colOff>533400</xdr:colOff>
                    <xdr:row>14</xdr:row>
                    <xdr:rowOff>0</xdr:rowOff>
                  </from>
                  <to>
                    <xdr:col>3</xdr:col>
                    <xdr:colOff>457200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26" name="Group Box 989">
              <controlPr defaultSize="0" autoFill="0" autoPict="0">
                <anchor moveWithCells="1">
                  <from>
                    <xdr:col>4</xdr:col>
                    <xdr:colOff>66675</xdr:colOff>
                    <xdr:row>14</xdr:row>
                    <xdr:rowOff>0</xdr:rowOff>
                  </from>
                  <to>
                    <xdr:col>6</xdr:col>
                    <xdr:colOff>333375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27" name="Check Box 991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0</xdr:rowOff>
                  </from>
                  <to>
                    <xdr:col>7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28" name="Check Box 992">
              <controlPr defaultSize="0" autoFill="0" autoLine="0" autoPict="0">
                <anchor moveWithCells="1">
                  <from>
                    <xdr:col>0</xdr:col>
                    <xdr:colOff>600075</xdr:colOff>
                    <xdr:row>23</xdr:row>
                    <xdr:rowOff>171450</xdr:rowOff>
                  </from>
                  <to>
                    <xdr:col>0</xdr:col>
                    <xdr:colOff>809625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29" name="Check Box 993">
              <controlPr defaultSize="0" autoFill="0" autoLine="0" autoPict="0">
                <anchor moveWithCells="1">
                  <from>
                    <xdr:col>0</xdr:col>
                    <xdr:colOff>600075</xdr:colOff>
                    <xdr:row>24</xdr:row>
                    <xdr:rowOff>180975</xdr:rowOff>
                  </from>
                  <to>
                    <xdr:col>0</xdr:col>
                    <xdr:colOff>809625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0" name="Check Box 994">
              <controlPr defaultSize="0" autoFill="0" autoLine="0" autoPict="0">
                <anchor moveWithCells="1">
                  <from>
                    <xdr:col>0</xdr:col>
                    <xdr:colOff>600075</xdr:colOff>
                    <xdr:row>25</xdr:row>
                    <xdr:rowOff>171450</xdr:rowOff>
                  </from>
                  <to>
                    <xdr:col>0</xdr:col>
                    <xdr:colOff>809625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1" name="Check Box 995">
              <controlPr defaultSize="0" autoFill="0" autoLine="0" autoPict="0">
                <anchor moveWithCells="1">
                  <from>
                    <xdr:col>0</xdr:col>
                    <xdr:colOff>600075</xdr:colOff>
                    <xdr:row>26</xdr:row>
                    <xdr:rowOff>161925</xdr:rowOff>
                  </from>
                  <to>
                    <xdr:col>0</xdr:col>
                    <xdr:colOff>809625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2" name="Check Box 996">
              <controlPr defaultSize="0" autoFill="0" autoLine="0" autoPict="0">
                <anchor moveWithCells="1">
                  <from>
                    <xdr:col>0</xdr:col>
                    <xdr:colOff>600075</xdr:colOff>
                    <xdr:row>27</xdr:row>
                    <xdr:rowOff>161925</xdr:rowOff>
                  </from>
                  <to>
                    <xdr:col>0</xdr:col>
                    <xdr:colOff>809625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3" name="Check Box 997">
              <controlPr defaultSize="0" autoFill="0" autoLine="0" autoPict="0">
                <anchor moveWithCells="1">
                  <from>
                    <xdr:col>0</xdr:col>
                    <xdr:colOff>600075</xdr:colOff>
                    <xdr:row>28</xdr:row>
                    <xdr:rowOff>161925</xdr:rowOff>
                  </from>
                  <to>
                    <xdr:col>0</xdr:col>
                    <xdr:colOff>809625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" name="Check Box 998">
              <controlPr defaultSize="0" autoFill="0" autoLine="0" autoPict="0">
                <anchor moveWithCells="1">
                  <from>
                    <xdr:col>0</xdr:col>
                    <xdr:colOff>600075</xdr:colOff>
                    <xdr:row>29</xdr:row>
                    <xdr:rowOff>161925</xdr:rowOff>
                  </from>
                  <to>
                    <xdr:col>0</xdr:col>
                    <xdr:colOff>809625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5" name="Check Box 999">
              <controlPr defaultSize="0" autoFill="0" autoLine="0" autoPict="0">
                <anchor moveWithCells="1">
                  <from>
                    <xdr:col>0</xdr:col>
                    <xdr:colOff>600075</xdr:colOff>
                    <xdr:row>30</xdr:row>
                    <xdr:rowOff>161925</xdr:rowOff>
                  </from>
                  <to>
                    <xdr:col>0</xdr:col>
                    <xdr:colOff>809625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6" name="Check Box 1000">
              <controlPr defaultSize="0" autoFill="0" autoLine="0" autoPict="0">
                <anchor moveWithCells="1">
                  <from>
                    <xdr:col>0</xdr:col>
                    <xdr:colOff>600075</xdr:colOff>
                    <xdr:row>31</xdr:row>
                    <xdr:rowOff>152400</xdr:rowOff>
                  </from>
                  <to>
                    <xdr:col>0</xdr:col>
                    <xdr:colOff>809625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7" name="Group Box 1008">
              <controlPr defaultSize="0" autoFill="0" autoPict="0">
                <anchor moveWithCells="1">
                  <from>
                    <xdr:col>0</xdr:col>
                    <xdr:colOff>228600</xdr:colOff>
                    <xdr:row>76</xdr:row>
                    <xdr:rowOff>123825</xdr:rowOff>
                  </from>
                  <to>
                    <xdr:col>3</xdr:col>
                    <xdr:colOff>485775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8" name="Option Button 1009">
              <controlPr defaultSize="0" autoFill="0" autoLine="0" autoPict="0">
                <anchor moveWithCells="1">
                  <from>
                    <xdr:col>1</xdr:col>
                    <xdr:colOff>142875</xdr:colOff>
                    <xdr:row>77</xdr:row>
                    <xdr:rowOff>190500</xdr:rowOff>
                  </from>
                  <to>
                    <xdr:col>1</xdr:col>
                    <xdr:colOff>371475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9" name="Option Button 1010">
              <controlPr defaultSize="0" autoFill="0" autoLine="0" autoPict="0">
                <anchor moveWithCells="1">
                  <from>
                    <xdr:col>2</xdr:col>
                    <xdr:colOff>85725</xdr:colOff>
                    <xdr:row>78</xdr:row>
                    <xdr:rowOff>0</xdr:rowOff>
                  </from>
                  <to>
                    <xdr:col>2</xdr:col>
                    <xdr:colOff>314325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40" name="Option Button 1011">
              <controlPr defaultSize="0" autoFill="0" autoLine="0" autoPict="0">
                <anchor moveWithCells="1">
                  <from>
                    <xdr:col>1</xdr:col>
                    <xdr:colOff>152400</xdr:colOff>
                    <xdr:row>79</xdr:row>
                    <xdr:rowOff>0</xdr:rowOff>
                  </from>
                  <to>
                    <xdr:col>1</xdr:col>
                    <xdr:colOff>381000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41" name="Option Button 1012">
              <controlPr defaultSize="0" autoFill="0" autoLine="0" autoPict="0">
                <anchor moveWithCells="1">
                  <from>
                    <xdr:col>2</xdr:col>
                    <xdr:colOff>85725</xdr:colOff>
                    <xdr:row>79</xdr:row>
                    <xdr:rowOff>0</xdr:rowOff>
                  </from>
                  <to>
                    <xdr:col>2</xdr:col>
                    <xdr:colOff>314325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42" name="Option Button 1015">
              <controlPr defaultSize="0" autoFill="0" autoLine="0" autoPict="0">
                <anchor moveWithCells="1">
                  <from>
                    <xdr:col>1</xdr:col>
                    <xdr:colOff>152400</xdr:colOff>
                    <xdr:row>80</xdr:row>
                    <xdr:rowOff>28575</xdr:rowOff>
                  </from>
                  <to>
                    <xdr:col>1</xdr:col>
                    <xdr:colOff>381000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43" name="Group Box 1021">
              <controlPr defaultSize="0" autoFill="0" autoPict="0">
                <anchor moveWithCells="1">
                  <from>
                    <xdr:col>0</xdr:col>
                    <xdr:colOff>238125</xdr:colOff>
                    <xdr:row>84</xdr:row>
                    <xdr:rowOff>104775</xdr:rowOff>
                  </from>
                  <to>
                    <xdr:col>9</xdr:col>
                    <xdr:colOff>352425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4" name="Option Button 1022">
              <controlPr defaultSize="0" autoFill="0" autoLine="0" autoPict="0">
                <anchor moveWithCells="1">
                  <from>
                    <xdr:col>2</xdr:col>
                    <xdr:colOff>419100</xdr:colOff>
                    <xdr:row>86</xdr:row>
                    <xdr:rowOff>161925</xdr:rowOff>
                  </from>
                  <to>
                    <xdr:col>2</xdr:col>
                    <xdr:colOff>628650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5" name="Option Button 1023">
              <controlPr defaultSize="0" autoFill="0" autoLine="0" autoPict="0">
                <anchor moveWithCells="1">
                  <from>
                    <xdr:col>2</xdr:col>
                    <xdr:colOff>409575</xdr:colOff>
                    <xdr:row>89</xdr:row>
                    <xdr:rowOff>0</xdr:rowOff>
                  </from>
                  <to>
                    <xdr:col>2</xdr:col>
                    <xdr:colOff>628650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" r:id="rId46" name="Option Button 1024">
              <controlPr defaultSize="0" autoFill="0" autoLine="0" autoPict="0">
                <anchor moveWithCells="1">
                  <from>
                    <xdr:col>8</xdr:col>
                    <xdr:colOff>228600</xdr:colOff>
                    <xdr:row>86</xdr:row>
                    <xdr:rowOff>171450</xdr:rowOff>
                  </from>
                  <to>
                    <xdr:col>8</xdr:col>
                    <xdr:colOff>447675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47" name="Option Button 1025">
              <controlPr defaultSize="0" autoFill="0" autoLine="0" autoPict="0">
                <anchor moveWithCells="1">
                  <from>
                    <xdr:col>8</xdr:col>
                    <xdr:colOff>228600</xdr:colOff>
                    <xdr:row>88</xdr:row>
                    <xdr:rowOff>0</xdr:rowOff>
                  </from>
                  <to>
                    <xdr:col>8</xdr:col>
                    <xdr:colOff>447675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8" name="Option Button 1026">
              <controlPr defaultSize="0" autoFill="0" autoLine="0" autoPict="0">
                <anchor moveWithCells="1">
                  <from>
                    <xdr:col>8</xdr:col>
                    <xdr:colOff>247650</xdr:colOff>
                    <xdr:row>88</xdr:row>
                    <xdr:rowOff>190500</xdr:rowOff>
                  </from>
                  <to>
                    <xdr:col>8</xdr:col>
                    <xdr:colOff>466725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9" name="Option Button 1027">
              <controlPr defaultSize="0" autoFill="0" autoLine="0" autoPict="0">
                <anchor moveWithCells="1">
                  <from>
                    <xdr:col>8</xdr:col>
                    <xdr:colOff>247650</xdr:colOff>
                    <xdr:row>89</xdr:row>
                    <xdr:rowOff>190500</xdr:rowOff>
                  </from>
                  <to>
                    <xdr:col>8</xdr:col>
                    <xdr:colOff>466725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50" name="Option Button 1028">
              <controlPr defaultSize="0" autoFill="0" autoLine="0" autoPict="0">
                <anchor moveWithCells="1">
                  <from>
                    <xdr:col>8</xdr:col>
                    <xdr:colOff>257175</xdr:colOff>
                    <xdr:row>90</xdr:row>
                    <xdr:rowOff>200025</xdr:rowOff>
                  </from>
                  <to>
                    <xdr:col>8</xdr:col>
                    <xdr:colOff>476250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51" name="Option Button 1029">
              <controlPr defaultSize="0" autoFill="0" autoLine="0" autoPict="0">
                <anchor moveWithCells="1">
                  <from>
                    <xdr:col>8</xdr:col>
                    <xdr:colOff>266700</xdr:colOff>
                    <xdr:row>93</xdr:row>
                    <xdr:rowOff>0</xdr:rowOff>
                  </from>
                  <to>
                    <xdr:col>8</xdr:col>
                    <xdr:colOff>485775</xdr:colOff>
                    <xdr:row>94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02" yWindow="589" count="3">
        <x14:dataValidation type="list" allowBlank="1" showInputMessage="1" showErrorMessage="1" xr:uid="{3F40E129-E5E3-4592-B44C-2656415F91C8}">
          <x14:formula1>
            <xm:f>data_Mototronik!$B$36:$B$40</xm:f>
          </x14:formula1>
          <xm:sqref>J49</xm:sqref>
        </x14:dataValidation>
        <x14:dataValidation type="list" allowBlank="1" showInputMessage="1" showErrorMessage="1" prompt="Välj storlek" xr:uid="{CED1CCBD-0129-416F-98AA-D7EB52CB91C2}">
          <x14:formula1>
            <xm:f>data_QC!$A$47:$A$50</xm:f>
          </x14:formula1>
          <xm:sqref>B71</xm:sqref>
        </x14:dataValidation>
        <x14:dataValidation type="list" allowBlank="1" showInputMessage="1" showErrorMessage="1" promptTitle="Välj rullstol och bredd" xr:uid="{107F4BCE-7852-4FFB-9BDC-05B99B195728}">
          <x14:formula1>
            <xm:f>data_QC!$A$18:$A$43</xm:f>
          </x14:formula1>
          <xm:sqref>B66:D69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7485-73D7-4DD7-9D8D-082AB7FC19E8}">
  <sheetPr codeName="Sheet21"/>
  <dimension ref="A1:M54"/>
  <sheetViews>
    <sheetView zoomScaleNormal="100" workbookViewId="0">
      <pane ySplit="1" topLeftCell="A23" activePane="bottomLeft" state="frozen"/>
      <selection activeCell="B24" sqref="B24"/>
      <selection pane="bottomLeft" activeCell="G51" sqref="G51"/>
    </sheetView>
  </sheetViews>
  <sheetFormatPr defaultRowHeight="15.75" x14ac:dyDescent="0.25"/>
  <cols>
    <col min="1" max="1" width="31.85546875" customWidth="1"/>
    <col min="2" max="2" width="15.7109375" customWidth="1"/>
    <col min="3" max="3" width="10.85546875" style="1" bestFit="1" customWidth="1"/>
    <col min="4" max="4" width="9.140625" style="231"/>
    <col min="5" max="5" width="13.85546875" style="2" bestFit="1" customWidth="1"/>
    <col min="6" max="6" width="7.7109375" style="184" customWidth="1"/>
    <col min="7" max="7" width="28.140625" style="37" customWidth="1"/>
    <col min="9" max="9" width="7.7109375" customWidth="1"/>
  </cols>
  <sheetData>
    <row r="1" spans="1:10" x14ac:dyDescent="0.25">
      <c r="B1" s="20" t="s">
        <v>9</v>
      </c>
      <c r="C1" s="104" t="s">
        <v>8</v>
      </c>
      <c r="D1" s="228" t="s">
        <v>14</v>
      </c>
      <c r="E1" s="57" t="s">
        <v>10</v>
      </c>
      <c r="F1" s="179" t="s">
        <v>11</v>
      </c>
      <c r="H1" s="91"/>
      <c r="I1" s="91"/>
      <c r="J1" s="91"/>
    </row>
    <row r="2" spans="1:10" x14ac:dyDescent="0.25">
      <c r="A2" s="111" t="s">
        <v>44</v>
      </c>
      <c r="B2" s="112"/>
      <c r="C2" s="177"/>
      <c r="D2" s="229"/>
      <c r="E2" s="113"/>
      <c r="F2" s="180">
        <v>1</v>
      </c>
      <c r="H2">
        <v>0</v>
      </c>
      <c r="I2" s="206"/>
      <c r="J2" s="206"/>
    </row>
    <row r="3" spans="1:10" ht="15" customHeight="1" x14ac:dyDescent="0.25">
      <c r="A3" s="118" t="s">
        <v>36</v>
      </c>
      <c r="B3" s="119">
        <v>0</v>
      </c>
      <c r="C3" s="104">
        <v>0</v>
      </c>
      <c r="D3" s="230"/>
      <c r="E3" s="120" t="s">
        <v>22</v>
      </c>
      <c r="F3" s="181"/>
      <c r="G3" s="122" t="str" cm="1">
        <f t="array" ref="G3">_xlfn.SWITCH(F2,1,(A3),2,(A5),3,(A6),4,(A4),5,(""),6,(""),7,(A8),8,(A9),9,(0),)</f>
        <v>MOTOTRONIK 12" STD</v>
      </c>
      <c r="H3" s="121" t="s">
        <v>12</v>
      </c>
      <c r="I3" s="119"/>
      <c r="J3" s="119"/>
    </row>
    <row r="4" spans="1:10" x14ac:dyDescent="0.25">
      <c r="A4" s="89" t="s">
        <v>37</v>
      </c>
      <c r="B4" s="1">
        <v>0</v>
      </c>
      <c r="C4" s="104">
        <v>0</v>
      </c>
      <c r="E4" s="2" t="s">
        <v>201</v>
      </c>
      <c r="F4" s="182"/>
      <c r="G4" s="253"/>
      <c r="J4" s="109"/>
    </row>
    <row r="5" spans="1:10" x14ac:dyDescent="0.25">
      <c r="A5" s="118" t="s">
        <v>38</v>
      </c>
      <c r="B5" s="119">
        <v>0</v>
      </c>
      <c r="C5" s="104">
        <v>0</v>
      </c>
      <c r="D5" s="230"/>
      <c r="E5" s="120" t="s">
        <v>23</v>
      </c>
      <c r="F5" s="181"/>
      <c r="G5" s="101"/>
      <c r="I5" s="121"/>
      <c r="J5" s="123"/>
    </row>
    <row r="6" spans="1:10" x14ac:dyDescent="0.25">
      <c r="A6" s="89" t="s">
        <v>39</v>
      </c>
      <c r="B6" s="1">
        <v>0</v>
      </c>
      <c r="C6" s="104">
        <v>0</v>
      </c>
      <c r="E6" s="2" t="s">
        <v>202</v>
      </c>
      <c r="F6" s="182"/>
      <c r="J6" s="109"/>
    </row>
    <row r="7" spans="1:10" x14ac:dyDescent="0.25">
      <c r="A7" s="118"/>
      <c r="B7" s="119"/>
      <c r="C7" s="104">
        <v>0</v>
      </c>
      <c r="D7" s="230"/>
      <c r="E7" s="120"/>
      <c r="F7" s="181"/>
      <c r="G7" s="101"/>
      <c r="I7" s="121"/>
      <c r="J7" s="123"/>
    </row>
    <row r="8" spans="1:10" x14ac:dyDescent="0.25">
      <c r="A8" s="204"/>
      <c r="B8" s="43"/>
      <c r="C8" s="104">
        <v>0</v>
      </c>
      <c r="F8" s="182"/>
      <c r="J8" s="109"/>
    </row>
    <row r="9" spans="1:10" x14ac:dyDescent="0.25">
      <c r="A9" s="205"/>
      <c r="B9" s="119"/>
      <c r="C9" s="104">
        <v>0</v>
      </c>
      <c r="D9" s="230"/>
      <c r="E9" s="120"/>
      <c r="F9" s="181"/>
      <c r="G9" s="122" t="str" cm="1">
        <f t="array" ref="G9">_xlfn.SWITCH(F2,1,(E3),2,(E5),3,(E6),4,(E4),5,(""),6,(E5),7,(E6),8,(E4),9,(" "),)</f>
        <v>MTC10919</v>
      </c>
      <c r="H9" s="121" t="s">
        <v>10</v>
      </c>
      <c r="I9" s="123"/>
      <c r="J9" s="123"/>
    </row>
    <row r="10" spans="1:10" x14ac:dyDescent="0.25">
      <c r="A10" s="89"/>
      <c r="B10" s="105">
        <f>G5</f>
        <v>0</v>
      </c>
      <c r="C10" s="105">
        <f>G7</f>
        <v>0</v>
      </c>
      <c r="D10" s="232"/>
      <c r="E10" s="92" t="str">
        <f>G9</f>
        <v>MTC10919</v>
      </c>
      <c r="F10" s="182"/>
    </row>
    <row r="11" spans="1:10" x14ac:dyDescent="0.25">
      <c r="A11" s="111" t="s">
        <v>45</v>
      </c>
      <c r="B11" s="51"/>
      <c r="C11" s="114"/>
      <c r="D11" s="229"/>
      <c r="E11" s="115"/>
      <c r="F11" s="180">
        <v>1</v>
      </c>
      <c r="G11" s="100"/>
      <c r="H11" s="117"/>
    </row>
    <row r="12" spans="1:10" x14ac:dyDescent="0.25">
      <c r="A12" s="2" t="s">
        <v>41</v>
      </c>
      <c r="B12" s="104">
        <v>0</v>
      </c>
      <c r="C12" s="104">
        <v>0</v>
      </c>
      <c r="E12" s="59" t="s">
        <v>204</v>
      </c>
      <c r="F12" s="182"/>
      <c r="G12" s="255" t="str" cm="1">
        <f t="array" ref="G12">_xlfn.SWITCH(F11,1,(A12),2,(A13),3,(A14),4,(A14),5,(""),6,(""),7,(0),8,(""),)</f>
        <v>MAXHASTIGHET 15 KM/H</v>
      </c>
      <c r="H12" s="256" t="s">
        <v>12</v>
      </c>
    </row>
    <row r="13" spans="1:10" x14ac:dyDescent="0.25">
      <c r="A13" s="2" t="s">
        <v>42</v>
      </c>
      <c r="B13" s="104">
        <v>0</v>
      </c>
      <c r="C13" s="104">
        <v>0</v>
      </c>
      <c r="E13" s="59" t="s">
        <v>205</v>
      </c>
      <c r="F13" s="183"/>
      <c r="G13" s="116"/>
      <c r="H13" s="254"/>
    </row>
    <row r="14" spans="1:10" x14ac:dyDescent="0.25">
      <c r="A14" s="2" t="s">
        <v>43</v>
      </c>
      <c r="B14" s="104">
        <v>0</v>
      </c>
      <c r="C14" s="104">
        <v>0</v>
      </c>
      <c r="E14" s="59" t="s">
        <v>206</v>
      </c>
      <c r="F14" s="183"/>
      <c r="G14" s="122" t="str" cm="1">
        <f t="array" ref="G14">_xlfn.SWITCH(F11,1,(E12),2,(E13),3,(E14),4,(E14),5,(""),6,(""),7,(0),8,(""),)</f>
        <v>MTC00030</v>
      </c>
      <c r="H14" s="121" t="s">
        <v>10</v>
      </c>
    </row>
    <row r="15" spans="1:10" x14ac:dyDescent="0.25">
      <c r="A15" s="2"/>
      <c r="B15" s="104"/>
      <c r="C15" s="104"/>
      <c r="E15" s="252" t="str">
        <f>G14</f>
        <v>MTC00030</v>
      </c>
      <c r="F15" s="183"/>
      <c r="G15" s="101"/>
    </row>
    <row r="16" spans="1:10" x14ac:dyDescent="0.25">
      <c r="A16" s="111" t="s">
        <v>51</v>
      </c>
      <c r="B16" s="51"/>
      <c r="C16" s="114"/>
      <c r="D16" s="229"/>
      <c r="E16" s="113"/>
      <c r="F16" s="180" t="b">
        <v>0</v>
      </c>
      <c r="G16" s="100"/>
      <c r="J16" s="102"/>
    </row>
    <row r="17" spans="1:13" x14ac:dyDescent="0.25">
      <c r="A17" t="s">
        <v>50</v>
      </c>
      <c r="E17" s="93" t="str" cm="1">
        <f t="array" ref="E17">_xlfn.SWITCH(F16,TRUE,(G18),"")</f>
        <v/>
      </c>
      <c r="F17" s="182"/>
      <c r="G17" s="117" t="str" cm="1">
        <f t="array" ref="G17">_xlfn.SWITCH(F16,TRUE,(A17),"")</f>
        <v/>
      </c>
      <c r="H17" s="256" t="s">
        <v>12</v>
      </c>
    </row>
    <row r="18" spans="1:13" x14ac:dyDescent="0.25">
      <c r="A18" s="2"/>
      <c r="F18" s="182"/>
      <c r="G18" s="117" t="s">
        <v>15</v>
      </c>
      <c r="H18" t="s">
        <v>52</v>
      </c>
    </row>
    <row r="19" spans="1:13" x14ac:dyDescent="0.25">
      <c r="A19" s="111" t="s">
        <v>66</v>
      </c>
      <c r="B19" s="51"/>
      <c r="C19" s="114"/>
      <c r="D19" s="229"/>
      <c r="E19" s="113"/>
      <c r="F19" s="182"/>
      <c r="G19" s="101"/>
    </row>
    <row r="20" spans="1:13" x14ac:dyDescent="0.25">
      <c r="A20" s="257" t="s">
        <v>24</v>
      </c>
      <c r="B20" s="1" t="str" cm="1">
        <f t="array" ref="B20">_xlfn.SWITCH(F20,TRUE,("JA"),"")</f>
        <v/>
      </c>
      <c r="C20"/>
      <c r="D20" s="227"/>
      <c r="E20" s="2" t="s">
        <v>207</v>
      </c>
      <c r="F20" s="259" t="b">
        <v>0</v>
      </c>
      <c r="G20" s="93" t="str" cm="1">
        <f t="array" ref="G20">_xlfn.SWITCH(F20,TRUE,(E20),"")</f>
        <v/>
      </c>
      <c r="H20" t="s">
        <v>52</v>
      </c>
    </row>
    <row r="21" spans="1:13" x14ac:dyDescent="0.25">
      <c r="A21" s="258" t="s">
        <v>58</v>
      </c>
      <c r="B21" s="1" t="str" cm="1">
        <f t="array" ref="B21">_xlfn.SWITCH(F21,TRUE,("JA"),"")</f>
        <v/>
      </c>
      <c r="E21" s="2" t="s">
        <v>20</v>
      </c>
      <c r="F21" s="180" t="b">
        <v>0</v>
      </c>
      <c r="G21" s="93" t="str" cm="1">
        <f t="array" ref="G21">_xlfn.SWITCH(F21,TRUE,(E21),"")</f>
        <v/>
      </c>
      <c r="H21" t="s">
        <v>52</v>
      </c>
    </row>
    <row r="22" spans="1:13" x14ac:dyDescent="0.25">
      <c r="A22" s="258" t="s">
        <v>67</v>
      </c>
      <c r="B22" s="1" t="str" cm="1">
        <f t="array" ref="B22">_xlfn.SWITCH(F22,TRUE,("JA"),"")</f>
        <v/>
      </c>
      <c r="E22" s="2" t="s">
        <v>208</v>
      </c>
      <c r="F22" s="180" t="b">
        <v>0</v>
      </c>
      <c r="G22" s="93" t="str" cm="1">
        <f t="array" ref="G22">_xlfn.SWITCH(F22,TRUE,(E22),"")</f>
        <v/>
      </c>
      <c r="H22" t="s">
        <v>52</v>
      </c>
    </row>
    <row r="23" spans="1:13" x14ac:dyDescent="0.25">
      <c r="A23" s="258" t="s">
        <v>59</v>
      </c>
      <c r="B23" s="1" t="str" cm="1">
        <f t="array" ref="B23">_xlfn.SWITCH(F23,TRUE,("JA"),"")</f>
        <v>JA</v>
      </c>
      <c r="E23" s="2" t="s">
        <v>16</v>
      </c>
      <c r="F23" s="180" t="b">
        <v>1</v>
      </c>
      <c r="G23" s="93" t="str" cm="1">
        <f t="array" ref="G23">_xlfn.SWITCH(F23,TRUE,(E23),"")</f>
        <v>MST10908</v>
      </c>
      <c r="H23" t="s">
        <v>52</v>
      </c>
    </row>
    <row r="24" spans="1:13" x14ac:dyDescent="0.25">
      <c r="A24" s="258" t="s">
        <v>60</v>
      </c>
      <c r="B24" s="1" t="str" cm="1">
        <f t="array" ref="B24">_xlfn.SWITCH(F24,TRUE,("JA"),"")</f>
        <v/>
      </c>
      <c r="E24" s="2" t="s">
        <v>209</v>
      </c>
      <c r="F24" s="180" t="b">
        <v>0</v>
      </c>
      <c r="G24" s="93" t="str" cm="1">
        <f t="array" ref="G24">_xlfn.SWITCH(F24,TRUE,(E24),"")</f>
        <v/>
      </c>
      <c r="H24" t="s">
        <v>52</v>
      </c>
    </row>
    <row r="25" spans="1:13" x14ac:dyDescent="0.25">
      <c r="A25" s="258" t="s">
        <v>61</v>
      </c>
      <c r="B25" s="1" t="str" cm="1">
        <f t="array" ref="B25">_xlfn.SWITCH(F25,TRUE,("JA"),"")</f>
        <v/>
      </c>
      <c r="E25" s="2" t="s">
        <v>209</v>
      </c>
      <c r="F25" s="180" t="b">
        <v>0</v>
      </c>
      <c r="G25" s="93" t="str" cm="1">
        <f t="array" ref="G25">_xlfn.SWITCH(F25,TRUE,(E25),"")</f>
        <v/>
      </c>
      <c r="H25" t="s">
        <v>52</v>
      </c>
    </row>
    <row r="26" spans="1:13" x14ac:dyDescent="0.25">
      <c r="A26" s="258" t="s">
        <v>62</v>
      </c>
      <c r="B26" s="1" t="str" cm="1">
        <f t="array" ref="B26">_xlfn.SWITCH(F26,TRUE,("JA"),"")</f>
        <v/>
      </c>
      <c r="E26" s="2" t="s">
        <v>210</v>
      </c>
      <c r="F26" s="180" t="b">
        <v>0</v>
      </c>
      <c r="G26" s="93" t="str" cm="1">
        <f t="array" ref="G26">_xlfn.SWITCH(F26,TRUE,(E26),"")</f>
        <v/>
      </c>
      <c r="H26" t="s">
        <v>52</v>
      </c>
    </row>
    <row r="27" spans="1:13" x14ac:dyDescent="0.25">
      <c r="A27" s="258" t="s">
        <v>64</v>
      </c>
      <c r="B27" s="1" t="str" cm="1">
        <f t="array" ref="B27">_xlfn.SWITCH(F27,TRUE,("JA"),"")</f>
        <v/>
      </c>
      <c r="E27" s="2" t="s">
        <v>17</v>
      </c>
      <c r="F27" s="180" t="b">
        <v>0</v>
      </c>
      <c r="G27" s="93" t="str" cm="1">
        <f t="array" ref="G27">_xlfn.SWITCH(F27,TRUE,(E27),"")</f>
        <v/>
      </c>
      <c r="H27" t="s">
        <v>52</v>
      </c>
    </row>
    <row r="28" spans="1:13" x14ac:dyDescent="0.25">
      <c r="A28" s="258" t="s">
        <v>65</v>
      </c>
      <c r="B28" s="1" t="str" cm="1">
        <f t="array" ref="B28">_xlfn.SWITCH(F28,TRUE,("JA"),"")</f>
        <v/>
      </c>
      <c r="E28" s="2" t="s">
        <v>21</v>
      </c>
      <c r="F28" s="180" t="b">
        <v>0</v>
      </c>
      <c r="G28" s="93" t="str" cm="1">
        <f t="array" ref="G28">_xlfn.SWITCH(F28,TRUE,(E28),"")</f>
        <v/>
      </c>
      <c r="H28" t="s">
        <v>52</v>
      </c>
    </row>
    <row r="29" spans="1:13" x14ac:dyDescent="0.25">
      <c r="A29" s="87"/>
      <c r="B29" s="1"/>
      <c r="F29" s="182"/>
      <c r="G29" s="101"/>
    </row>
    <row r="30" spans="1:13" x14ac:dyDescent="0.25">
      <c r="A30" s="111" t="s">
        <v>75</v>
      </c>
      <c r="B30" s="51"/>
      <c r="C30" s="114"/>
      <c r="D30" s="229"/>
      <c r="E30" s="115"/>
      <c r="F30" s="180">
        <v>2</v>
      </c>
    </row>
    <row r="31" spans="1:13" x14ac:dyDescent="0.25">
      <c r="A31" s="247" t="s">
        <v>70</v>
      </c>
      <c r="B31" s="1" t="s">
        <v>167</v>
      </c>
      <c r="E31" s="2" t="s">
        <v>18</v>
      </c>
      <c r="F31" s="182"/>
      <c r="G31" s="129" t="str" cm="1">
        <f t="array" ref="G31">_xlfn.SWITCH(F30,1,(B31),2,(B33),3,(B32),4,(""),5,(E31),6,(#REF!),7,(E34),8,(#REF!),9,#REF!)</f>
        <v>Tumgas höger</v>
      </c>
      <c r="H31" s="121" t="s">
        <v>12</v>
      </c>
      <c r="I31" s="20"/>
      <c r="M31" s="20"/>
    </row>
    <row r="32" spans="1:13" x14ac:dyDescent="0.25">
      <c r="A32" s="247" t="s">
        <v>71</v>
      </c>
      <c r="B32" s="1" t="s">
        <v>168</v>
      </c>
      <c r="E32" s="2" t="s">
        <v>19</v>
      </c>
      <c r="F32" s="182"/>
      <c r="G32" s="129" t="str" cm="1">
        <f t="array" ref="G32">_xlfn.SWITCH(F30,1,(E31),2,(E33),3,(E32),4,(""),5,(E31),6,(#REF!),7,(E34),8,(#REF!),9,#REF!)</f>
        <v>STANDARD</v>
      </c>
      <c r="H32" s="121" t="s">
        <v>10</v>
      </c>
    </row>
    <row r="33" spans="1:10" x14ac:dyDescent="0.25">
      <c r="A33" s="247" t="s">
        <v>76</v>
      </c>
      <c r="B33" s="1" t="s">
        <v>169</v>
      </c>
      <c r="E33" s="2" t="s">
        <v>77</v>
      </c>
      <c r="F33" s="182"/>
    </row>
    <row r="34" spans="1:10" x14ac:dyDescent="0.25">
      <c r="A34" s="247"/>
      <c r="B34" s="106" t="str">
        <f>G31</f>
        <v>Tumgas höger</v>
      </c>
      <c r="E34" s="93" t="str">
        <f>G32</f>
        <v>STANDARD</v>
      </c>
      <c r="F34" s="182"/>
      <c r="I34" s="20"/>
    </row>
    <row r="35" spans="1:10" x14ac:dyDescent="0.25">
      <c r="A35" s="2"/>
      <c r="B35" s="1"/>
      <c r="D35" s="130"/>
      <c r="F35" s="182"/>
      <c r="I35" s="20"/>
    </row>
    <row r="36" spans="1:10" x14ac:dyDescent="0.25">
      <c r="A36" s="86"/>
      <c r="B36" s="127"/>
      <c r="C36" s="53"/>
      <c r="D36" s="31"/>
      <c r="E36"/>
      <c r="F36" s="125"/>
      <c r="H36" s="37"/>
      <c r="I36" s="37"/>
      <c r="J36" s="37"/>
    </row>
    <row r="37" spans="1:10" x14ac:dyDescent="0.25">
      <c r="A37" s="111" t="s">
        <v>122</v>
      </c>
      <c r="B37" s="51"/>
      <c r="C37" s="114"/>
      <c r="D37" s="229"/>
      <c r="E37" s="115"/>
      <c r="F37" s="180">
        <v>5</v>
      </c>
      <c r="H37" s="37"/>
      <c r="I37" s="37"/>
      <c r="J37" s="37"/>
    </row>
    <row r="38" spans="1:10" x14ac:dyDescent="0.25">
      <c r="A38" s="247" t="s">
        <v>129</v>
      </c>
      <c r="B38" s="127"/>
      <c r="C38" s="53"/>
      <c r="D38" s="31"/>
      <c r="E38" t="s">
        <v>123</v>
      </c>
      <c r="F38" s="125"/>
      <c r="H38" s="37"/>
      <c r="I38" s="37"/>
      <c r="J38" s="37"/>
    </row>
    <row r="39" spans="1:10" x14ac:dyDescent="0.25">
      <c r="A39" s="247" t="s">
        <v>130</v>
      </c>
      <c r="B39" s="127"/>
      <c r="C39" s="53"/>
      <c r="D39" s="31"/>
      <c r="E39" t="s">
        <v>124</v>
      </c>
      <c r="F39" s="125"/>
      <c r="G39" s="129" t="str" cm="1">
        <f t="array" ref="G39">_xlfn.SWITCH(F37,1,(A39),2,(A41),3,(A40),4,(""),5,(""),6,(#REF!),7,(E42),8,(#REF!),9,#REF!)</f>
        <v/>
      </c>
      <c r="H39" s="121" t="s">
        <v>12</v>
      </c>
      <c r="I39" s="37"/>
      <c r="J39" s="37"/>
    </row>
    <row r="40" spans="1:10" x14ac:dyDescent="0.25">
      <c r="A40" s="247" t="s">
        <v>132</v>
      </c>
      <c r="B40" s="127"/>
      <c r="C40" s="53"/>
      <c r="D40" s="31"/>
      <c r="E40" t="s">
        <v>125</v>
      </c>
      <c r="F40" s="125"/>
      <c r="G40" s="290" t="str" cm="1">
        <f t="array" ref="G40">_xlfn.SWITCH(F37,1,(E38),2,(E40),3,(E39),4,(E41),5,(""),6,(#REF!),7,(E34),8,(#REF!),9,#REF!)</f>
        <v/>
      </c>
      <c r="H40" s="121" t="s">
        <v>10</v>
      </c>
      <c r="I40" s="37"/>
      <c r="J40" s="37"/>
    </row>
    <row r="41" spans="1:10" x14ac:dyDescent="0.25">
      <c r="A41" s="291" t="s">
        <v>131</v>
      </c>
      <c r="B41" s="292"/>
      <c r="C41" s="221"/>
      <c r="D41" s="222"/>
      <c r="E41" s="124" t="s">
        <v>126</v>
      </c>
      <c r="F41" s="125"/>
      <c r="H41" s="37"/>
      <c r="I41" s="37"/>
      <c r="J41" s="37"/>
    </row>
    <row r="42" spans="1:10" x14ac:dyDescent="0.25">
      <c r="A42" s="88"/>
      <c r="B42" s="127"/>
      <c r="C42" s="53"/>
      <c r="D42" s="31"/>
      <c r="E42" s="102" t="str">
        <f>G40</f>
        <v/>
      </c>
      <c r="F42" s="125"/>
      <c r="H42" s="37"/>
      <c r="I42" s="37"/>
      <c r="J42" s="37"/>
    </row>
    <row r="43" spans="1:10" x14ac:dyDescent="0.25">
      <c r="A43" s="111" t="s">
        <v>153</v>
      </c>
      <c r="B43" s="51"/>
      <c r="C43" s="114"/>
      <c r="D43" s="229"/>
      <c r="E43" s="115"/>
      <c r="F43" s="180">
        <v>7</v>
      </c>
      <c r="H43" s="37"/>
      <c r="I43" s="37"/>
      <c r="J43" s="37"/>
    </row>
    <row r="44" spans="1:10" x14ac:dyDescent="0.25">
      <c r="A44" s="286" t="s">
        <v>136</v>
      </c>
      <c r="B44" s="1" t="s">
        <v>156</v>
      </c>
      <c r="C44" s="53"/>
      <c r="D44" s="31"/>
      <c r="E44" t="s">
        <v>154</v>
      </c>
      <c r="F44" s="125"/>
      <c r="H44" s="37"/>
      <c r="I44" s="37"/>
      <c r="J44" s="37"/>
    </row>
    <row r="45" spans="1:10" x14ac:dyDescent="0.25">
      <c r="A45" s="286" t="s">
        <v>140</v>
      </c>
      <c r="B45" s="1" t="s">
        <v>157</v>
      </c>
      <c r="C45" s="53"/>
      <c r="D45" s="31"/>
      <c r="E45" t="s">
        <v>155</v>
      </c>
      <c r="F45" s="125"/>
      <c r="H45" s="37"/>
      <c r="I45" s="37"/>
      <c r="J45" s="37"/>
    </row>
    <row r="46" spans="1:10" x14ac:dyDescent="0.25">
      <c r="A46" s="286" t="s">
        <v>143</v>
      </c>
      <c r="B46" s="37"/>
      <c r="C46" s="53"/>
      <c r="D46" s="31"/>
      <c r="E46" t="s">
        <v>158</v>
      </c>
      <c r="F46" s="125"/>
      <c r="H46" s="37"/>
      <c r="I46" s="37"/>
      <c r="J46" s="37"/>
    </row>
    <row r="47" spans="1:10" x14ac:dyDescent="0.25">
      <c r="A47" s="286" t="s">
        <v>144</v>
      </c>
      <c r="B47" s="37"/>
      <c r="C47" s="53"/>
      <c r="D47" s="31"/>
      <c r="E47" t="s">
        <v>159</v>
      </c>
      <c r="F47" s="125"/>
      <c r="H47" s="37"/>
      <c r="I47" s="37"/>
      <c r="J47" s="37"/>
    </row>
    <row r="48" spans="1:10" x14ac:dyDescent="0.25">
      <c r="A48" s="286" t="s">
        <v>146</v>
      </c>
      <c r="B48" s="37"/>
      <c r="C48" s="53"/>
      <c r="D48" s="31"/>
      <c r="E48" t="s">
        <v>160</v>
      </c>
      <c r="F48" s="125"/>
      <c r="H48" s="37"/>
      <c r="I48" s="37"/>
      <c r="J48" s="37"/>
    </row>
    <row r="49" spans="1:10" x14ac:dyDescent="0.25">
      <c r="A49" s="286" t="s">
        <v>147</v>
      </c>
      <c r="B49" s="37"/>
      <c r="C49" s="53"/>
      <c r="D49" s="31"/>
      <c r="E49" t="s">
        <v>161</v>
      </c>
      <c r="F49" s="125"/>
      <c r="G49" s="129" t="str" cm="1">
        <f t="array" ref="G49">_xlfn.SWITCH(F43,1,(A44),2,(A45),3,(A46),4,(A47),5,(A48),6,(A49),7,(""),8,(A50),9,(""))</f>
        <v/>
      </c>
      <c r="H49" s="121" t="s">
        <v>12</v>
      </c>
      <c r="I49" s="37"/>
      <c r="J49" s="37"/>
    </row>
    <row r="50" spans="1:10" x14ac:dyDescent="0.25">
      <c r="A50" s="305" t="s">
        <v>149</v>
      </c>
      <c r="B50" s="306"/>
      <c r="C50" s="221"/>
      <c r="D50" s="222"/>
      <c r="E50" s="124" t="s">
        <v>162</v>
      </c>
      <c r="F50" s="125"/>
      <c r="G50" s="129" t="str" cm="1">
        <f t="array" ref="G50">_xlfn.SWITCH(F43,1,(E44),2,(E45),3,(E46),4,(E47),5,(E48),6,(E49),7,(""),8,(E50),9,(""))</f>
        <v/>
      </c>
      <c r="H50" s="121" t="s">
        <v>10</v>
      </c>
      <c r="I50" s="37"/>
    </row>
    <row r="51" spans="1:10" ht="15" x14ac:dyDescent="0.25">
      <c r="A51" s="68"/>
      <c r="B51" s="69"/>
      <c r="C51" s="53"/>
      <c r="D51" s="31"/>
      <c r="E51" s="124" t="str">
        <f>G50</f>
        <v/>
      </c>
      <c r="F51" s="126"/>
      <c r="H51" s="37"/>
      <c r="I51" s="37"/>
    </row>
    <row r="52" spans="1:10" ht="15" x14ac:dyDescent="0.25">
      <c r="C52" s="53"/>
      <c r="D52" s="31"/>
      <c r="E52" s="86"/>
      <c r="F52" s="126"/>
      <c r="H52" s="37"/>
      <c r="I52" s="37"/>
    </row>
    <row r="53" spans="1:10" ht="15" x14ac:dyDescent="0.25">
      <c r="C53" s="53"/>
      <c r="D53" s="31"/>
      <c r="E53" s="86"/>
      <c r="F53" s="126"/>
    </row>
    <row r="54" spans="1:10" x14ac:dyDescent="0.25">
      <c r="C54" s="53"/>
      <c r="D54" s="31"/>
      <c r="E54" s="86"/>
    </row>
  </sheetData>
  <phoneticPr fontId="19" type="noConversion"/>
  <pageMargins left="0.7" right="0.7" top="0.75" bottom="0.75" header="0.3" footer="0.3"/>
  <pageSetup paperSize="9" orientation="portrait" horizontalDpi="4294967295" verticalDpi="4294967295" r:id="rId1"/>
  <ignoredErrors>
    <ignoredError sqref="C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1028-9645-47E3-B9A1-F2E881DE1C4A}">
  <sheetPr codeName="Sheet22"/>
  <dimension ref="A1:P50"/>
  <sheetViews>
    <sheetView zoomScaleNormal="100" workbookViewId="0">
      <pane ySplit="1" topLeftCell="A17" activePane="bottomLeft" state="frozen"/>
      <selection activeCell="B24" sqref="B24"/>
      <selection pane="bottomLeft" activeCell="G27" sqref="G27"/>
    </sheetView>
  </sheetViews>
  <sheetFormatPr defaultRowHeight="15.75" x14ac:dyDescent="0.25"/>
  <cols>
    <col min="1" max="1" width="34.42578125" customWidth="1"/>
    <col min="2" max="2" width="39.140625" customWidth="1"/>
    <col min="3" max="3" width="10.85546875" style="1" bestFit="1" customWidth="1"/>
    <col min="4" max="4" width="9.140625" style="231"/>
    <col min="5" max="5" width="13.85546875" style="2" bestFit="1" customWidth="1"/>
    <col min="6" max="6" width="7.7109375" style="184" customWidth="1"/>
    <col min="7" max="7" width="28.140625" style="37" customWidth="1"/>
    <col min="9" max="9" width="7.7109375" customWidth="1"/>
  </cols>
  <sheetData>
    <row r="1" spans="1:16" x14ac:dyDescent="0.25">
      <c r="B1" s="20"/>
      <c r="C1" s="104"/>
      <c r="D1" s="228"/>
      <c r="E1" s="57" t="s">
        <v>10</v>
      </c>
      <c r="F1" s="179"/>
      <c r="H1" s="91"/>
      <c r="I1" s="91"/>
      <c r="J1" s="91"/>
      <c r="K1" s="207"/>
      <c r="L1" s="208"/>
      <c r="M1" s="208"/>
      <c r="N1" s="208"/>
      <c r="O1" s="208"/>
      <c r="P1" s="209"/>
    </row>
    <row r="2" spans="1:16" x14ac:dyDescent="0.25">
      <c r="A2" s="111" t="s">
        <v>84</v>
      </c>
      <c r="B2" s="112"/>
      <c r="C2" s="177"/>
      <c r="D2" s="229"/>
      <c r="E2" s="113"/>
      <c r="F2" s="180">
        <v>1</v>
      </c>
      <c r="H2">
        <v>0</v>
      </c>
      <c r="I2" s="206"/>
      <c r="J2" s="206"/>
      <c r="K2" s="210"/>
      <c r="L2" s="206"/>
      <c r="M2" s="206"/>
      <c r="N2" s="206"/>
      <c r="O2" s="206"/>
      <c r="P2" s="211"/>
    </row>
    <row r="3" spans="1:16" ht="15" customHeight="1" x14ac:dyDescent="0.25">
      <c r="A3" s="89" t="s">
        <v>82</v>
      </c>
      <c r="B3" s="278" t="s">
        <v>86</v>
      </c>
      <c r="C3" s="104"/>
      <c r="F3" s="182"/>
      <c r="G3" s="99" t="str" cm="1">
        <f t="array" ref="G3">_xlfn.SWITCH(F2,1,(A3),2,(A5),3,(A4),4,(A4),5,(A3),6,(A5),7,(A4),8,(A7),9,(0),)</f>
        <v>PANTHERA S3</v>
      </c>
      <c r="H3" t="s">
        <v>12</v>
      </c>
      <c r="I3" s="1"/>
      <c r="J3" s="1"/>
      <c r="K3" s="107"/>
      <c r="L3" s="1"/>
      <c r="M3" s="1"/>
      <c r="N3" s="1"/>
      <c r="O3" s="1"/>
      <c r="P3" s="108"/>
    </row>
    <row r="4" spans="1:16" x14ac:dyDescent="0.25">
      <c r="A4" s="89" t="s">
        <v>83</v>
      </c>
      <c r="B4" s="1"/>
      <c r="C4" s="104"/>
      <c r="F4" s="182"/>
      <c r="G4" s="253"/>
      <c r="J4" s="109"/>
      <c r="K4" s="212"/>
      <c r="L4" s="109"/>
      <c r="M4" s="109"/>
      <c r="N4" s="109"/>
      <c r="O4" s="109"/>
      <c r="P4" s="110"/>
    </row>
    <row r="5" spans="1:16" x14ac:dyDescent="0.25">
      <c r="A5" s="89" t="s">
        <v>85</v>
      </c>
      <c r="B5" s="1"/>
      <c r="C5" s="104"/>
      <c r="F5" s="182"/>
      <c r="G5" s="101"/>
      <c r="J5" s="109"/>
      <c r="K5" s="212"/>
      <c r="L5" s="109"/>
      <c r="M5" s="109"/>
      <c r="N5" s="109"/>
      <c r="O5" s="109"/>
      <c r="P5" s="110"/>
    </row>
    <row r="6" spans="1:16" x14ac:dyDescent="0.25">
      <c r="A6" s="89"/>
      <c r="B6" s="1"/>
      <c r="C6" s="104"/>
      <c r="F6" s="182"/>
      <c r="J6" s="109"/>
      <c r="K6" s="212"/>
      <c r="L6" s="109"/>
      <c r="M6" s="109"/>
      <c r="N6" s="109"/>
      <c r="O6" s="109"/>
      <c r="P6" s="110"/>
    </row>
    <row r="7" spans="1:16" x14ac:dyDescent="0.25">
      <c r="A7" s="89"/>
      <c r="B7" s="1"/>
      <c r="C7" s="104"/>
      <c r="F7" s="182"/>
      <c r="G7" s="99" cm="1">
        <f t="array" ref="G7">_xlfn.SWITCH(F2,1,(E3),2,(E5),3,(E6),4,(E4),5,(""),6,(E5),7,(E6),8,(E4),9,(" "),)</f>
        <v>0</v>
      </c>
      <c r="H7" t="s">
        <v>10</v>
      </c>
      <c r="I7" s="109"/>
      <c r="J7" s="109"/>
      <c r="K7" s="212"/>
      <c r="L7" s="109"/>
      <c r="M7" s="109"/>
      <c r="N7" s="109"/>
      <c r="O7" s="109"/>
      <c r="P7" s="110"/>
    </row>
    <row r="8" spans="1:16" x14ac:dyDescent="0.25">
      <c r="A8" s="89"/>
      <c r="B8" s="105" t="str">
        <f>G3</f>
        <v>PANTHERA S3</v>
      </c>
      <c r="C8" s="105"/>
      <c r="D8" s="232"/>
      <c r="E8" s="92"/>
      <c r="F8" s="182"/>
    </row>
    <row r="9" spans="1:16" x14ac:dyDescent="0.25">
      <c r="A9" s="111" t="s">
        <v>87</v>
      </c>
      <c r="B9" s="51"/>
      <c r="C9" s="114"/>
      <c r="D9" s="229"/>
      <c r="E9" s="115"/>
      <c r="F9" s="180">
        <v>1</v>
      </c>
      <c r="G9" s="100"/>
      <c r="H9" s="100"/>
    </row>
    <row r="10" spans="1:16" x14ac:dyDescent="0.25">
      <c r="A10" s="2" t="s">
        <v>1</v>
      </c>
      <c r="B10" s="104"/>
      <c r="C10" s="104"/>
      <c r="E10" s="59"/>
      <c r="F10" s="182"/>
      <c r="G10" s="117" t="str" cm="1">
        <f t="array" ref="G10">_xlfn.SWITCH(F9,1,(A10),2,(A11),3,(A12),4,(A13),5,(A14),6,(""),7,(0),8,(""),)</f>
        <v>33 cm</v>
      </c>
      <c r="H10" t="s">
        <v>12</v>
      </c>
    </row>
    <row r="11" spans="1:16" x14ac:dyDescent="0.25">
      <c r="A11" s="2" t="s">
        <v>2</v>
      </c>
      <c r="B11" s="104"/>
      <c r="C11" s="104"/>
      <c r="E11" s="59"/>
      <c r="F11" s="183"/>
      <c r="G11" s="101"/>
      <c r="H11" s="100"/>
    </row>
    <row r="12" spans="1:16" x14ac:dyDescent="0.25">
      <c r="A12" s="2" t="s">
        <v>3</v>
      </c>
      <c r="B12" s="104"/>
      <c r="C12" s="104"/>
      <c r="E12" s="59"/>
      <c r="F12" s="183"/>
      <c r="G12" s="101"/>
    </row>
    <row r="13" spans="1:16" x14ac:dyDescent="0.25">
      <c r="A13" s="2" t="s">
        <v>4</v>
      </c>
      <c r="B13" s="104"/>
      <c r="C13" s="104"/>
      <c r="E13" s="59"/>
      <c r="F13" s="183"/>
      <c r="G13" s="101"/>
    </row>
    <row r="14" spans="1:16" x14ac:dyDescent="0.25">
      <c r="A14" s="2" t="s">
        <v>5</v>
      </c>
      <c r="B14" s="104"/>
      <c r="C14" s="104"/>
      <c r="E14" s="59"/>
      <c r="F14" s="183"/>
      <c r="G14" s="101"/>
    </row>
    <row r="15" spans="1:16" x14ac:dyDescent="0.25">
      <c r="A15" s="2"/>
      <c r="B15" s="105" t="str">
        <f>G10</f>
        <v>33 cm</v>
      </c>
      <c r="C15" s="104"/>
      <c r="E15" s="59"/>
      <c r="F15" s="183"/>
      <c r="G15" s="101"/>
    </row>
    <row r="16" spans="1:16" x14ac:dyDescent="0.25">
      <c r="A16" s="111" t="s">
        <v>88</v>
      </c>
      <c r="B16" s="51"/>
      <c r="C16" s="114"/>
      <c r="D16" s="229"/>
      <c r="E16" s="115"/>
      <c r="F16" s="182"/>
      <c r="I16" s="20"/>
      <c r="N16" s="20"/>
    </row>
    <row r="17" spans="1:11" x14ac:dyDescent="0.25">
      <c r="A17" s="88"/>
      <c r="B17" s="127"/>
      <c r="C17" s="53"/>
      <c r="D17" s="31"/>
      <c r="E17" s="178"/>
      <c r="F17" s="125"/>
      <c r="H17" s="37"/>
      <c r="I17" s="37"/>
      <c r="J17" s="37"/>
      <c r="K17" s="53"/>
    </row>
    <row r="18" spans="1:11" x14ac:dyDescent="0.25">
      <c r="A18" s="307" t="s">
        <v>163</v>
      </c>
      <c r="B18" s="2" t="s">
        <v>164</v>
      </c>
      <c r="C18" s="2" t="s">
        <v>164</v>
      </c>
      <c r="D18" s="31"/>
      <c r="E18" s="178"/>
      <c r="F18" s="125"/>
      <c r="H18" s="37"/>
      <c r="I18" s="37"/>
      <c r="J18" s="37"/>
      <c r="K18" s="53"/>
    </row>
    <row r="19" spans="1:11" x14ac:dyDescent="0.25">
      <c r="A19" s="88" t="s">
        <v>93</v>
      </c>
      <c r="B19">
        <v>9050054</v>
      </c>
      <c r="C19" s="37" t="s">
        <v>195</v>
      </c>
      <c r="D19" s="31"/>
      <c r="E19" s="178"/>
      <c r="F19" s="125"/>
      <c r="H19" s="37"/>
      <c r="I19" s="37"/>
      <c r="J19" s="37"/>
      <c r="K19" s="53"/>
    </row>
    <row r="20" spans="1:11" x14ac:dyDescent="0.25">
      <c r="A20" s="88" t="s">
        <v>94</v>
      </c>
      <c r="B20">
        <v>9050055</v>
      </c>
      <c r="C20" s="37" t="s">
        <v>196</v>
      </c>
      <c r="D20" s="31"/>
      <c r="E20" s="178"/>
      <c r="F20" s="125"/>
      <c r="H20" s="37"/>
      <c r="I20" s="37"/>
      <c r="J20" s="37"/>
      <c r="K20" s="53"/>
    </row>
    <row r="21" spans="1:11" x14ac:dyDescent="0.25">
      <c r="A21" s="88" t="s">
        <v>95</v>
      </c>
      <c r="B21">
        <v>9050055</v>
      </c>
      <c r="C21" s="37" t="s">
        <v>196</v>
      </c>
      <c r="D21" s="31"/>
      <c r="E21" s="178"/>
      <c r="F21" s="125"/>
      <c r="H21" s="37"/>
      <c r="I21" s="37"/>
      <c r="J21" s="37"/>
      <c r="K21" s="53"/>
    </row>
    <row r="22" spans="1:11" x14ac:dyDescent="0.25">
      <c r="A22" s="88" t="s">
        <v>96</v>
      </c>
      <c r="B22">
        <v>9050056</v>
      </c>
      <c r="C22" s="37" t="s">
        <v>197</v>
      </c>
      <c r="D22" s="31"/>
      <c r="E22" s="178"/>
      <c r="F22" s="125"/>
      <c r="H22" s="37"/>
      <c r="I22" s="37"/>
      <c r="J22" s="37"/>
      <c r="K22" s="53"/>
    </row>
    <row r="23" spans="1:11" x14ac:dyDescent="0.25">
      <c r="A23" s="88" t="s">
        <v>97</v>
      </c>
      <c r="B23">
        <v>9050056</v>
      </c>
      <c r="C23" s="37" t="s">
        <v>197</v>
      </c>
      <c r="D23" s="31"/>
      <c r="E23" s="178"/>
      <c r="F23" s="125"/>
      <c r="H23" s="37"/>
      <c r="I23" s="37"/>
      <c r="J23" s="37"/>
      <c r="K23" s="53"/>
    </row>
    <row r="24" spans="1:11" x14ac:dyDescent="0.25">
      <c r="A24" s="88" t="s">
        <v>189</v>
      </c>
      <c r="B24">
        <v>9050054</v>
      </c>
      <c r="C24" s="37" t="s">
        <v>195</v>
      </c>
      <c r="D24" s="31"/>
      <c r="E24" s="178"/>
      <c r="F24" s="125"/>
      <c r="H24" s="37"/>
      <c r="I24" s="37"/>
      <c r="J24" s="37"/>
      <c r="K24" s="53"/>
    </row>
    <row r="25" spans="1:11" x14ac:dyDescent="0.25">
      <c r="A25" s="88" t="s">
        <v>188</v>
      </c>
      <c r="B25">
        <v>9050055</v>
      </c>
      <c r="C25" s="37" t="s">
        <v>196</v>
      </c>
      <c r="D25" s="31"/>
      <c r="E25" s="178"/>
      <c r="F25" s="125"/>
      <c r="H25" s="37"/>
      <c r="I25" s="37"/>
      <c r="J25" s="37"/>
      <c r="K25" s="53"/>
    </row>
    <row r="26" spans="1:11" x14ac:dyDescent="0.25">
      <c r="A26" s="88" t="s">
        <v>190</v>
      </c>
      <c r="B26">
        <v>9050055</v>
      </c>
      <c r="C26" s="37" t="s">
        <v>196</v>
      </c>
      <c r="D26" s="31"/>
      <c r="E26" s="178"/>
      <c r="F26" s="125"/>
      <c r="H26" s="37"/>
      <c r="I26" s="37"/>
      <c r="J26" s="37"/>
      <c r="K26" s="53"/>
    </row>
    <row r="27" spans="1:11" x14ac:dyDescent="0.25">
      <c r="A27" s="88" t="s">
        <v>191</v>
      </c>
      <c r="B27">
        <v>9050056</v>
      </c>
      <c r="C27" s="37" t="s">
        <v>197</v>
      </c>
      <c r="D27" s="31"/>
      <c r="E27" s="178"/>
      <c r="F27" s="125"/>
      <c r="H27" s="37"/>
      <c r="I27" s="37"/>
      <c r="J27" s="37"/>
      <c r="K27" s="53"/>
    </row>
    <row r="28" spans="1:11" x14ac:dyDescent="0.25">
      <c r="A28" s="88" t="s">
        <v>192</v>
      </c>
      <c r="B28">
        <v>9050056</v>
      </c>
      <c r="C28" s="37" t="s">
        <v>197</v>
      </c>
      <c r="D28" s="31"/>
      <c r="E28" s="178"/>
      <c r="F28" s="125"/>
      <c r="H28" s="37"/>
      <c r="I28" s="37"/>
      <c r="J28" s="37"/>
      <c r="K28" s="53"/>
    </row>
    <row r="29" spans="1:11" x14ac:dyDescent="0.25">
      <c r="A29" s="88" t="s">
        <v>98</v>
      </c>
      <c r="B29">
        <v>9050053</v>
      </c>
      <c r="C29" s="37" t="s">
        <v>198</v>
      </c>
      <c r="D29" s="31"/>
      <c r="E29" s="178"/>
      <c r="F29" s="125"/>
      <c r="H29" s="37"/>
      <c r="I29" s="37"/>
    </row>
    <row r="30" spans="1:11" ht="15" x14ac:dyDescent="0.25">
      <c r="A30" s="88" t="s">
        <v>99</v>
      </c>
      <c r="B30">
        <v>9050053</v>
      </c>
      <c r="C30" s="37" t="s">
        <v>198</v>
      </c>
      <c r="D30" s="31"/>
      <c r="E30" s="178"/>
      <c r="F30" s="126"/>
      <c r="H30" s="37"/>
      <c r="I30" s="37"/>
    </row>
    <row r="31" spans="1:11" ht="15" x14ac:dyDescent="0.25">
      <c r="A31" s="88" t="s">
        <v>100</v>
      </c>
      <c r="B31">
        <v>9050054</v>
      </c>
      <c r="C31" s="37" t="s">
        <v>195</v>
      </c>
      <c r="D31" s="31"/>
      <c r="E31" s="178"/>
      <c r="F31" s="126"/>
      <c r="H31" s="37"/>
      <c r="I31" s="37"/>
    </row>
    <row r="32" spans="1:11" ht="15" x14ac:dyDescent="0.25">
      <c r="A32" s="88" t="s">
        <v>101</v>
      </c>
      <c r="B32">
        <v>9050054</v>
      </c>
      <c r="C32" s="37" t="s">
        <v>195</v>
      </c>
      <c r="D32" s="31"/>
      <c r="E32" s="178"/>
      <c r="F32" s="126"/>
    </row>
    <row r="33" spans="1:9" x14ac:dyDescent="0.25">
      <c r="A33" s="88" t="s">
        <v>102</v>
      </c>
      <c r="B33">
        <v>9050055</v>
      </c>
      <c r="C33" s="37" t="s">
        <v>196</v>
      </c>
      <c r="D33" s="31"/>
      <c r="E33" s="178"/>
    </row>
    <row r="34" spans="1:9" x14ac:dyDescent="0.25">
      <c r="A34" s="88" t="s">
        <v>183</v>
      </c>
      <c r="B34">
        <v>9050053</v>
      </c>
      <c r="C34" s="37" t="s">
        <v>198</v>
      </c>
      <c r="D34" s="31"/>
      <c r="E34" s="178"/>
      <c r="F34" s="125"/>
      <c r="H34" s="37"/>
      <c r="I34" s="37"/>
    </row>
    <row r="35" spans="1:9" ht="15" x14ac:dyDescent="0.25">
      <c r="A35" s="88" t="s">
        <v>184</v>
      </c>
      <c r="B35">
        <v>9050053</v>
      </c>
      <c r="C35" s="37" t="s">
        <v>198</v>
      </c>
      <c r="D35" s="31"/>
      <c r="E35" s="178"/>
      <c r="F35" s="126"/>
      <c r="H35" s="37"/>
      <c r="I35" s="37"/>
    </row>
    <row r="36" spans="1:9" ht="15" x14ac:dyDescent="0.25">
      <c r="A36" s="88" t="s">
        <v>185</v>
      </c>
      <c r="B36">
        <v>9050054</v>
      </c>
      <c r="C36" s="37" t="s">
        <v>195</v>
      </c>
      <c r="D36" s="31"/>
      <c r="E36" s="178"/>
      <c r="F36" s="126"/>
      <c r="H36" s="37"/>
      <c r="I36" s="37"/>
    </row>
    <row r="37" spans="1:9" ht="15" x14ac:dyDescent="0.25">
      <c r="A37" s="88" t="s">
        <v>186</v>
      </c>
      <c r="B37">
        <v>9050054</v>
      </c>
      <c r="C37" s="37" t="s">
        <v>195</v>
      </c>
      <c r="D37" s="31"/>
      <c r="E37" s="178"/>
      <c r="F37" s="126"/>
    </row>
    <row r="38" spans="1:9" x14ac:dyDescent="0.25">
      <c r="A38" s="88" t="s">
        <v>187</v>
      </c>
      <c r="B38">
        <v>9050055</v>
      </c>
      <c r="C38" s="37" t="s">
        <v>196</v>
      </c>
      <c r="D38" s="31"/>
      <c r="E38" s="178"/>
    </row>
    <row r="39" spans="1:9" ht="15.75" customHeight="1" x14ac:dyDescent="0.25">
      <c r="A39" s="88" t="s">
        <v>103</v>
      </c>
      <c r="B39">
        <v>9050050</v>
      </c>
      <c r="C39" s="37" t="s">
        <v>177</v>
      </c>
      <c r="E39" s="178"/>
      <c r="F39"/>
      <c r="G39"/>
    </row>
    <row r="40" spans="1:9" x14ac:dyDescent="0.25">
      <c r="A40" s="88" t="s">
        <v>104</v>
      </c>
      <c r="B40">
        <v>9050050</v>
      </c>
      <c r="C40" s="37" t="s">
        <v>177</v>
      </c>
      <c r="E40" s="178"/>
    </row>
    <row r="41" spans="1:9" x14ac:dyDescent="0.25">
      <c r="A41" s="88" t="s">
        <v>105</v>
      </c>
      <c r="B41">
        <v>9050051</v>
      </c>
      <c r="C41" s="37" t="s">
        <v>178</v>
      </c>
      <c r="E41" s="178"/>
    </row>
    <row r="42" spans="1:9" x14ac:dyDescent="0.25">
      <c r="A42" s="88" t="s">
        <v>106</v>
      </c>
      <c r="B42">
        <v>9050051</v>
      </c>
      <c r="C42" s="37" t="s">
        <v>178</v>
      </c>
      <c r="E42" s="178"/>
    </row>
    <row r="43" spans="1:9" x14ac:dyDescent="0.25">
      <c r="A43" s="88" t="s">
        <v>107</v>
      </c>
      <c r="B43">
        <v>9050052</v>
      </c>
      <c r="C43" s="37" t="s">
        <v>179</v>
      </c>
      <c r="E43" s="178"/>
    </row>
    <row r="45" spans="1:9" x14ac:dyDescent="0.25">
      <c r="A45" s="111" t="s">
        <v>108</v>
      </c>
      <c r="B45" s="51"/>
      <c r="C45" s="114"/>
      <c r="D45" s="229"/>
      <c r="E45" s="115"/>
    </row>
    <row r="47" spans="1:9" x14ac:dyDescent="0.25">
      <c r="A47" t="s">
        <v>182</v>
      </c>
    </row>
    <row r="48" spans="1:9" x14ac:dyDescent="0.25">
      <c r="A48" t="s">
        <v>112</v>
      </c>
    </row>
    <row r="49" spans="1:1" x14ac:dyDescent="0.25">
      <c r="A49" t="s">
        <v>109</v>
      </c>
    </row>
    <row r="50" spans="1:1" x14ac:dyDescent="0.25">
      <c r="A50" t="s">
        <v>110</v>
      </c>
    </row>
  </sheetData>
  <phoneticPr fontId="19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Mototronik &amp; Quick connector</vt:lpstr>
      <vt:lpstr>Mototronik</vt:lpstr>
      <vt:lpstr>data_Mototronik</vt:lpstr>
      <vt:lpstr>data_QC</vt:lpstr>
      <vt:lpstr>data_QC!Välj_höjning</vt:lpstr>
      <vt:lpstr>Välj_höjning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Beskow</dc:creator>
  <cp:lastModifiedBy>Mikael Beskow</cp:lastModifiedBy>
  <cp:lastPrinted>2023-07-03T11:17:06Z</cp:lastPrinted>
  <dcterms:created xsi:type="dcterms:W3CDTF">2023-02-20T15:20:29Z</dcterms:created>
  <dcterms:modified xsi:type="dcterms:W3CDTF">2023-10-03T06:46:45Z</dcterms:modified>
</cp:coreProperties>
</file>