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permobil-my.sharepoint.com/personal/u-the-0002_permobil_com/Documents/Desktop/"/>
    </mc:Choice>
  </mc:AlternateContent>
  <xr:revisionPtr revIDLastSave="19" documentId="8_{69247AE0-975A-4B29-9A95-6E301A55C8E9}" xr6:coauthVersionLast="47" xr6:coauthVersionMax="47" xr10:uidLastSave="{3A5569BC-C865-4026-B95A-47237263F3F4}"/>
  <workbookProtection workbookAlgorithmName="SHA-512" workbookHashValue="/LCkkpcxzgPexZktqRE3fZ4i2fuV6Ke7jGGKV2PQye278vPmdkUXBfyIj0Zzn7tjBDGdOIiI2ARKhEitgucWcQ==" workbookSaltValue="5+OuMc69C7qnZJsaIsixfA==" workbookSpinCount="100000" lockStructure="1"/>
  <bookViews>
    <workbookView xWindow="-108" yWindow="-108" windowWidth="30936" windowHeight="16896" tabRatio="558" xr2:uid="{AC64612F-DD7D-4C33-BAB1-EE7F55C2F48E}"/>
  </bookViews>
  <sheets>
    <sheet name="X3 model" sheetId="5" r:id="rId1"/>
    <sheet name="Formulas" sheetId="17" state="hidden" r:id="rId2"/>
  </sheets>
  <definedNames>
    <definedName name="FromArray_1">_xlfn.ANCHORARRAY(#REF!)</definedName>
    <definedName name="Välj_höjning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96" i="5" l="1" a="1"/>
  <c r="E196" i="5" s="1"/>
  <c r="F65" i="17" l="1"/>
  <c r="C72" i="5" s="1"/>
  <c r="J17" i="17" a="1"/>
  <c r="J17" i="17" s="1"/>
  <c r="J16" i="17" a="1"/>
  <c r="J16" i="17" s="1"/>
  <c r="E192" i="5" s="1"/>
  <c r="F146" i="17" l="1"/>
  <c r="E201" i="5" a="1"/>
  <c r="E201" i="5" s="1"/>
  <c r="E200" i="5" a="1"/>
  <c r="E200" i="5" s="1"/>
  <c r="J103" i="17" a="1"/>
  <c r="J103" i="17" s="1"/>
  <c r="J99" i="17" a="1"/>
  <c r="J99" i="17" s="1"/>
  <c r="J195" i="17" l="1" a="1"/>
  <c r="J195" i="17" s="1"/>
  <c r="F200" i="17" s="1"/>
  <c r="F215" i="5" a="1"/>
  <c r="F215" i="5" s="1"/>
  <c r="E219" i="5"/>
  <c r="E218" i="5"/>
  <c r="E215" i="5" a="1"/>
  <c r="E215" i="5" s="1"/>
  <c r="E214" i="5" a="1"/>
  <c r="E214" i="5" s="1"/>
  <c r="E213" i="5" a="1"/>
  <c r="E213" i="5" s="1"/>
  <c r="E212" i="5" a="1"/>
  <c r="E212" i="5" s="1"/>
  <c r="E211" i="5" a="1"/>
  <c r="E211" i="5" s="1"/>
  <c r="E208" i="5" a="1"/>
  <c r="E208" i="5" s="1"/>
  <c r="E209" i="5" a="1"/>
  <c r="E209" i="5" s="1"/>
  <c r="E206" i="5" a="1"/>
  <c r="E206" i="5" s="1"/>
  <c r="E205" i="5" a="1"/>
  <c r="E205" i="5" s="1"/>
  <c r="E204" i="5" a="1"/>
  <c r="E204" i="5" s="1"/>
  <c r="E202" i="5" a="1"/>
  <c r="E202" i="5" s="1"/>
  <c r="E199" i="5" a="1"/>
  <c r="E199" i="5" s="1"/>
  <c r="E198" i="5" a="1"/>
  <c r="E198" i="5" s="1"/>
  <c r="E197" i="5" a="1"/>
  <c r="E197" i="5" s="1"/>
  <c r="E194" i="5"/>
  <c r="F162" i="17" l="1"/>
  <c r="H209" i="5" s="1"/>
  <c r="F157" i="17"/>
  <c r="F152" i="17"/>
  <c r="H208" i="5" s="1"/>
  <c r="J179" i="17" a="1"/>
  <c r="J179" i="17" s="1"/>
  <c r="J184" i="17" a="1"/>
  <c r="J184" i="17" s="1"/>
  <c r="F186" i="17" s="1"/>
  <c r="D133" i="5" l="1"/>
  <c r="H214" i="5"/>
  <c r="H131" i="5"/>
  <c r="H215" i="5"/>
  <c r="J160" i="17" a="1"/>
  <c r="J160" i="17" s="1"/>
  <c r="F128" i="5" s="1"/>
  <c r="D128" i="5"/>
  <c r="J168" i="17" a="1"/>
  <c r="J168" i="17" s="1"/>
  <c r="F169" i="17" s="1"/>
  <c r="J173" i="17" a="1"/>
  <c r="J173" i="17" s="1"/>
  <c r="F174" i="17" s="1"/>
  <c r="J44" i="17" a="1"/>
  <c r="J44" i="17" s="1"/>
  <c r="J27" i="17" a="1"/>
  <c r="J27" i="17" s="1"/>
  <c r="E193" i="5" s="1"/>
  <c r="J7" i="17" a="1"/>
  <c r="J7" i="17" s="1"/>
  <c r="F39" i="17" l="1"/>
  <c r="H48" i="5" s="1"/>
  <c r="H122" i="5"/>
  <c r="H211" i="5"/>
  <c r="A128" i="5"/>
  <c r="H206" i="5"/>
  <c r="F104" i="17" a="1"/>
  <c r="F104" i="17" s="1"/>
  <c r="H90" i="5" s="1"/>
  <c r="F100" i="17" a="1"/>
  <c r="F100" i="17" s="1"/>
  <c r="H126" i="5"/>
  <c r="H212" i="5"/>
  <c r="E191" i="5"/>
  <c r="F93" i="17" a="1"/>
  <c r="F93" i="17" s="1"/>
  <c r="F112" i="17" a="1"/>
  <c r="F112" i="17" s="1"/>
  <c r="F125" i="17" a="1"/>
  <c r="F125" i="17" s="1"/>
  <c r="F137" i="17" a="1"/>
  <c r="F137" i="17" s="1"/>
  <c r="H205" i="5" s="1"/>
  <c r="E195" i="5"/>
  <c r="F84" i="17" a="1"/>
  <c r="F84" i="17" s="1"/>
  <c r="I79" i="5" s="1"/>
  <c r="F75" i="17" a="1"/>
  <c r="F75" i="17" s="1"/>
  <c r="F64" i="17" a="1"/>
  <c r="F64" i="17" s="1"/>
  <c r="C71" i="5" s="1"/>
  <c r="H196" i="5" s="1"/>
  <c r="F181" i="17" a="1"/>
  <c r="F181" i="17" s="1"/>
  <c r="F20" i="17"/>
  <c r="F21" i="17" s="1"/>
  <c r="H191" i="5" l="1"/>
  <c r="H85" i="5"/>
  <c r="H200" i="5"/>
  <c r="A133" i="5"/>
  <c r="H213" i="5"/>
  <c r="H204" i="5"/>
  <c r="H109" i="5"/>
  <c r="H202" i="5"/>
  <c r="H97" i="5"/>
  <c r="H199" i="5"/>
  <c r="E90" i="5"/>
  <c r="H71" i="5"/>
  <c r="H197" i="5"/>
  <c r="H116" i="5"/>
  <c r="H198" i="5"/>
  <c r="B186" i="5"/>
  <c r="B185" i="5"/>
  <c r="G184" i="5"/>
  <c r="B184" i="5"/>
  <c r="B183" i="5"/>
  <c r="B182" i="5"/>
  <c r="B181" i="5"/>
  <c r="B180" i="5"/>
  <c r="B179" i="5"/>
  <c r="B178" i="5"/>
  <c r="B177" i="5"/>
  <c r="B176" i="5"/>
  <c r="B175" i="5"/>
  <c r="B174" i="5"/>
  <c r="B173" i="5"/>
  <c r="B172" i="5"/>
  <c r="B171" i="5"/>
  <c r="B170" i="5"/>
  <c r="B169" i="5"/>
  <c r="B168" i="5"/>
  <c r="B167" i="5"/>
  <c r="B166" i="5"/>
  <c r="B165" i="5"/>
  <c r="B164" i="5"/>
  <c r="B163" i="5"/>
  <c r="B162" i="5"/>
  <c r="B161" i="5"/>
  <c r="B160" i="5"/>
  <c r="B159" i="5"/>
  <c r="B158" i="5"/>
  <c r="B157" i="5"/>
  <c r="H156" i="5"/>
  <c r="F156" i="5"/>
  <c r="D156" i="5"/>
  <c r="B156" i="5"/>
  <c r="H30" i="5" l="1"/>
  <c r="D169" i="5"/>
  <c r="H169" i="5"/>
  <c r="D173" i="5"/>
  <c r="H173" i="5"/>
  <c r="F169" i="5" l="1"/>
  <c r="F173" i="5"/>
  <c r="H175" i="5"/>
  <c r="H177" i="5"/>
  <c r="H178" i="5"/>
  <c r="H180" i="5"/>
  <c r="H179" i="5"/>
  <c r="D178" i="5"/>
  <c r="H181" i="5"/>
  <c r="H167" i="5"/>
  <c r="H176" i="5" l="1"/>
  <c r="D164" i="5" l="1"/>
  <c r="D175" i="5" l="1"/>
  <c r="H168" i="5" l="1"/>
  <c r="H182" i="5"/>
  <c r="D172" i="5" l="1"/>
  <c r="H163" i="5"/>
  <c r="H162" i="5"/>
  <c r="H165" i="5"/>
  <c r="H183" i="5"/>
  <c r="H164" i="5"/>
  <c r="D161" i="5"/>
  <c r="H172" i="5" l="1"/>
  <c r="H174" i="5"/>
  <c r="H171" i="5"/>
  <c r="F176" i="5"/>
  <c r="D183" i="5" l="1"/>
  <c r="D159" i="5" l="1"/>
  <c r="F183" i="5"/>
  <c r="D177" i="5" l="1"/>
  <c r="D179" i="5" l="1"/>
  <c r="D176" i="5"/>
  <c r="D186" i="5" l="1"/>
  <c r="D185" i="5"/>
  <c r="F172" i="5"/>
  <c r="E181" i="5"/>
  <c r="F179" i="5"/>
  <c r="F178" i="5"/>
  <c r="F177" i="5"/>
  <c r="F167" i="5"/>
  <c r="D167" i="5"/>
  <c r="D166" i="5"/>
  <c r="F180" i="5" l="1"/>
  <c r="D182" i="5" l="1"/>
  <c r="D180" i="5"/>
  <c r="D181" i="5"/>
  <c r="D174" i="5"/>
  <c r="D171" i="5"/>
  <c r="D168" i="5"/>
  <c r="D165" i="5"/>
  <c r="D163" i="5"/>
  <c r="D162" i="5"/>
  <c r="D157" i="5"/>
  <c r="D160" i="5" l="1"/>
  <c r="F160" i="5"/>
  <c r="F165" i="5"/>
  <c r="J186" i="5" a="1"/>
  <c r="J186" i="5" s="1"/>
  <c r="F182" i="5" l="1"/>
  <c r="H157" i="5"/>
  <c r="D158" i="5"/>
  <c r="F164" i="5"/>
  <c r="F174" i="5"/>
  <c r="F175" i="5"/>
  <c r="F171" i="5"/>
  <c r="F157" i="5" l="1"/>
  <c r="F163" i="5"/>
  <c r="F168" i="5"/>
  <c r="I168" i="5" s="1"/>
  <c r="F162" i="5" l="1"/>
  <c r="F166" i="5" l="1"/>
  <c r="H166" i="5" l="1"/>
  <c r="H184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tc={FF115AC6-DA10-4088-9B50-C217FB561AC1}</author>
  </authors>
  <commentList>
    <comment ref="I7" authorId="0" shapeId="0" xr:uid="{FF115AC6-DA10-4088-9B50-C217FB561AC1}">
      <text>
        <t>[Threaded comment]
Your version of Excel allows you to read this threaded comment; however, any edits to it will get removed if the file is opened in a newer version of Excel. Learn more: https://go.microsoft.com/fwlink/?linkid=870924
Comment:
    YYYY-MM-DD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<sst xmlns="http://schemas.openxmlformats.org/spreadsheetml/2006/main" count="388" uniqueCount="318">
  <si>
    <t>A=</t>
  </si>
  <si>
    <t>mm</t>
  </si>
  <si>
    <t>cm</t>
  </si>
  <si>
    <t>X 2</t>
  </si>
  <si>
    <t>C167</t>
  </si>
  <si>
    <t>Ryggkil</t>
  </si>
  <si>
    <t>C169</t>
  </si>
  <si>
    <t>Tel:</t>
  </si>
  <si>
    <t>Datum:</t>
  </si>
  <si>
    <t>Placeringen av ryggstödet på chassit påverkar stolens balansläge.</t>
  </si>
  <si>
    <t>Fotstöd</t>
  </si>
  <si>
    <t>Broms</t>
  </si>
  <si>
    <t>Titan</t>
  </si>
  <si>
    <t>Däck</t>
  </si>
  <si>
    <t>Drivring</t>
  </si>
  <si>
    <t>Sidoskydd</t>
  </si>
  <si>
    <t>Transportskydd</t>
  </si>
  <si>
    <t>Tippskydd</t>
  </si>
  <si>
    <t>Dyna</t>
  </si>
  <si>
    <t>Freewheel</t>
  </si>
  <si>
    <t>Chassis</t>
  </si>
  <si>
    <t>Grovmönstrat</t>
  </si>
  <si>
    <t>Aluminium</t>
  </si>
  <si>
    <t>G</t>
  </si>
  <si>
    <t>1905124BT</t>
  </si>
  <si>
    <t>1905125BT</t>
  </si>
  <si>
    <t>1905126BT</t>
  </si>
  <si>
    <t>1905224BT</t>
  </si>
  <si>
    <t>1905225BT</t>
  </si>
  <si>
    <t>1905226BT</t>
  </si>
  <si>
    <t>3600639B</t>
  </si>
  <si>
    <t>3600642B</t>
  </si>
  <si>
    <t>3600645B</t>
  </si>
  <si>
    <t>Broms S3 för X kpl par</t>
  </si>
  <si>
    <t>5723340</t>
  </si>
  <si>
    <t>5723640</t>
  </si>
  <si>
    <t>5723940</t>
  </si>
  <si>
    <t>5724240</t>
  </si>
  <si>
    <t>5724540</t>
  </si>
  <si>
    <t>5753340</t>
  </si>
  <si>
    <t>5753640</t>
  </si>
  <si>
    <t>5753940</t>
  </si>
  <si>
    <t>5754240</t>
  </si>
  <si>
    <t>5754540</t>
  </si>
  <si>
    <t>Drivhjul</t>
  </si>
  <si>
    <t>Handtag</t>
  </si>
  <si>
    <t>4200016</t>
  </si>
  <si>
    <t>4200017</t>
  </si>
  <si>
    <t>4633301</t>
  </si>
  <si>
    <t>4633302</t>
  </si>
  <si>
    <t>4633601</t>
  </si>
  <si>
    <t>4633602</t>
  </si>
  <si>
    <t>4633901</t>
  </si>
  <si>
    <t>4633902</t>
  </si>
  <si>
    <t>4634201</t>
  </si>
  <si>
    <t>4634202</t>
  </si>
  <si>
    <t>4634501</t>
  </si>
  <si>
    <t>4634502</t>
  </si>
  <si>
    <t>PU</t>
  </si>
  <si>
    <t>3600433</t>
  </si>
  <si>
    <t>3600436</t>
  </si>
  <si>
    <t>3600439</t>
  </si>
  <si>
    <t>3600442</t>
  </si>
  <si>
    <t>3600445</t>
  </si>
  <si>
    <t>3691533</t>
  </si>
  <si>
    <t>3691536</t>
  </si>
  <si>
    <t>3691539</t>
  </si>
  <si>
    <t>3691542</t>
  </si>
  <si>
    <t>3691545</t>
  </si>
  <si>
    <t>3691633</t>
  </si>
  <si>
    <t>3691636</t>
  </si>
  <si>
    <t>3691639</t>
  </si>
  <si>
    <t>3691642</t>
  </si>
  <si>
    <t>3691645</t>
  </si>
  <si>
    <t>3600633</t>
  </si>
  <si>
    <t>3600636</t>
  </si>
  <si>
    <t>6506033</t>
  </si>
  <si>
    <t>6506036</t>
  </si>
  <si>
    <t>6506039</t>
  </si>
  <si>
    <t>6506042</t>
  </si>
  <si>
    <t>6506045</t>
  </si>
  <si>
    <t>3601036</t>
  </si>
  <si>
    <t>3601039</t>
  </si>
  <si>
    <t>3601042</t>
  </si>
  <si>
    <t>3601045</t>
  </si>
  <si>
    <t>3) Drivhjul</t>
  </si>
  <si>
    <t>5) Fotstöd</t>
  </si>
  <si>
    <t>6) Broms</t>
  </si>
  <si>
    <t>7) Inställningar</t>
  </si>
  <si>
    <t>7) Tillbehör</t>
  </si>
  <si>
    <t xml:space="preserve">    Beställningsguide</t>
  </si>
  <si>
    <t>Pris</t>
  </si>
  <si>
    <t>01</t>
  </si>
  <si>
    <t>03</t>
  </si>
  <si>
    <t>04</t>
  </si>
  <si>
    <t>02</t>
  </si>
  <si>
    <t>A</t>
  </si>
  <si>
    <t>B</t>
  </si>
  <si>
    <t>Rightrun</t>
  </si>
  <si>
    <t>Svarta</t>
  </si>
  <si>
    <t>Vita</t>
  </si>
  <si>
    <t xml:space="preserve">4) Länkhjul </t>
  </si>
  <si>
    <t>Länkhjul</t>
  </si>
  <si>
    <t xml:space="preserve">    Rensa</t>
  </si>
  <si>
    <t xml:space="preserve">              24 '' Spinergy X</t>
  </si>
  <si>
    <t xml:space="preserve">           Rensa</t>
  </si>
  <si>
    <t xml:space="preserve"> "lätt balanserad" = lätt att köra på bakhjulen. </t>
  </si>
  <si>
    <t xml:space="preserve"> Däck</t>
  </si>
  <si>
    <t xml:space="preserve">         Drivring</t>
  </si>
  <si>
    <t>Para</t>
  </si>
  <si>
    <t>Tetra</t>
  </si>
  <si>
    <t>Max</t>
  </si>
  <si>
    <t xml:space="preserve">       Sidoskydd S3 (X3)</t>
  </si>
  <si>
    <t xml:space="preserve">Carbon Liten skräm  </t>
  </si>
  <si>
    <t xml:space="preserve">             Rensa</t>
  </si>
  <si>
    <t>K=</t>
  </si>
  <si>
    <t>X3 har en fast bakaxel av kolfiber som inte kan flyttas i efterhand</t>
  </si>
  <si>
    <t xml:space="preserve"> 25 '' Spinergy X          </t>
  </si>
  <si>
    <t xml:space="preserve">   26 '' Spinergy X    </t>
  </si>
  <si>
    <t>Länkhjulshus</t>
  </si>
  <si>
    <t>Sitts bredd</t>
  </si>
  <si>
    <t>Rensa</t>
  </si>
  <si>
    <t>Vikt</t>
  </si>
  <si>
    <t>Artikel No</t>
  </si>
  <si>
    <t>Bak Axel Position</t>
  </si>
  <si>
    <t>Bredd</t>
  </si>
  <si>
    <t>Rygg Höjd</t>
  </si>
  <si>
    <t>Höjd</t>
  </si>
  <si>
    <t>Erkar Färg</t>
  </si>
  <si>
    <t>Schwalbeone</t>
  </si>
  <si>
    <t>Marathon plus</t>
  </si>
  <si>
    <t>Radio Knapp</t>
  </si>
  <si>
    <t>Artikel Nummer</t>
  </si>
  <si>
    <t>Formula</t>
  </si>
  <si>
    <t>X3</t>
  </si>
  <si>
    <t>(A1/A2)</t>
  </si>
  <si>
    <t>(B1/B2)</t>
  </si>
  <si>
    <t xml:space="preserve">            Rensa   </t>
  </si>
  <si>
    <t>U-form för X (36-44)</t>
  </si>
  <si>
    <t xml:space="preserve"> U-form för U-serie kpl</t>
  </si>
  <si>
    <t xml:space="preserve"> U form 42 förlängd U-serie 38-46</t>
  </si>
  <si>
    <t xml:space="preserve"> U-form 36 liten hälbåge U</t>
  </si>
  <si>
    <t>Enhandsbroms.X3 Höger</t>
  </si>
  <si>
    <t>Enhandsbroms.X3 Vänster</t>
  </si>
  <si>
    <t xml:space="preserve">Plast Platta fotbåge </t>
  </si>
  <si>
    <t>Plast platta</t>
  </si>
  <si>
    <t>Utprovad av:</t>
  </si>
  <si>
    <t>E-post:</t>
  </si>
  <si>
    <t>Utprovad för:</t>
  </si>
  <si>
    <t xml:space="preserve">               Dyna STD 5 Cm</t>
  </si>
  <si>
    <t xml:space="preserve">               Dyna Kort 5 Cm</t>
  </si>
  <si>
    <t xml:space="preserve">               Dyna STD 2,5 Cm</t>
  </si>
  <si>
    <t xml:space="preserve">               Dyna Kort 2,5 Cm</t>
  </si>
  <si>
    <t>Dyna Std 5</t>
  </si>
  <si>
    <t>Dyna Kort 5</t>
  </si>
  <si>
    <t>Dyna Std 2,5</t>
  </si>
  <si>
    <t>Dyna Kort 2,5</t>
  </si>
  <si>
    <t>Pretech Std</t>
  </si>
  <si>
    <t>Pretech Kort</t>
  </si>
  <si>
    <t>0</t>
  </si>
  <si>
    <t xml:space="preserve">                  (std höjd)</t>
  </si>
  <si>
    <t xml:space="preserve"> </t>
  </si>
  <si>
    <t xml:space="preserve">    (-15 mm höjd)</t>
  </si>
  <si>
    <t xml:space="preserve">   B2 Mindre lätt balans</t>
  </si>
  <si>
    <t xml:space="preserve">   Chassi kan beställas i 2 st olika balanslägen samt 2 höjdlägen, </t>
  </si>
  <si>
    <t xml:space="preserve">           A2 Mindre lätt balans</t>
  </si>
  <si>
    <t>Chassis Balansering</t>
  </si>
  <si>
    <t>Välj  sittbredd och balansering nedan för rätt art.nr.</t>
  </si>
  <si>
    <t xml:space="preserve">             Schwalbe one</t>
  </si>
  <si>
    <t xml:space="preserve">             Rightrun</t>
  </si>
  <si>
    <t xml:space="preserve">             Marathon Plus    </t>
  </si>
  <si>
    <t xml:space="preserve">                Sidoskydd S3 (X3)</t>
  </si>
  <si>
    <t xml:space="preserve">                Carbon  utan  skräm         </t>
  </si>
  <si>
    <t>5723335</t>
  </si>
  <si>
    <t>5723935</t>
  </si>
  <si>
    <t xml:space="preserve">                  Vita Ekrar</t>
  </si>
  <si>
    <t xml:space="preserve">                Svarta Ekrar</t>
  </si>
  <si>
    <r>
      <rPr>
        <b/>
        <i/>
        <sz val="20"/>
        <color theme="4"/>
        <rFont val="Calibri"/>
        <family val="2"/>
        <scheme val="minor"/>
      </rPr>
      <t>Panthera</t>
    </r>
    <r>
      <rPr>
        <b/>
        <sz val="20"/>
        <color theme="4"/>
        <rFont val="Calibri"/>
        <family val="2"/>
        <scheme val="minor"/>
      </rPr>
      <t xml:space="preserve">  </t>
    </r>
    <r>
      <rPr>
        <b/>
        <i/>
        <sz val="20"/>
        <color theme="4"/>
        <rFont val="Calibri"/>
        <family val="2"/>
        <scheme val="minor"/>
      </rPr>
      <t>X3</t>
    </r>
  </si>
  <si>
    <t>Medel balanserad  Pos 3</t>
  </si>
  <si>
    <t xml:space="preserve">Minst lätt balanserad Pos 4 </t>
  </si>
  <si>
    <t xml:space="preserve">    Mest lätt balanserad  Pos 1</t>
  </si>
  <si>
    <t xml:space="preserve">    Mer lätt balanserad  Pos 2</t>
  </si>
  <si>
    <t xml:space="preserve">    Standardhöjd samt sänkt  15 mm, "lätt balanserad" = lätt att köra på bakhjulen. </t>
  </si>
  <si>
    <t>SidoSkydd</t>
  </si>
  <si>
    <t xml:space="preserve">Carbon utanskräm  </t>
  </si>
  <si>
    <t xml:space="preserve">Carbon litenskräm  </t>
  </si>
  <si>
    <t xml:space="preserve">Carbon mellanskräm  </t>
  </si>
  <si>
    <t>Sidoskydd S3 (X3)</t>
  </si>
  <si>
    <t>Armkrok</t>
  </si>
  <si>
    <t>Rörskydd</t>
  </si>
  <si>
    <t xml:space="preserve">        ReTyre</t>
  </si>
  <si>
    <t>Balansering</t>
  </si>
  <si>
    <t xml:space="preserve">       Armkrok X3</t>
  </si>
  <si>
    <t xml:space="preserve">       Körhandtag </t>
  </si>
  <si>
    <t xml:space="preserve">       Rensa</t>
  </si>
  <si>
    <t>Bakstycke</t>
  </si>
  <si>
    <t xml:space="preserve">               Freewheel</t>
  </si>
  <si>
    <t xml:space="preserve">    Höjd 6-11,5cm</t>
  </si>
  <si>
    <t xml:space="preserve">    Höjd 11,5-16,5cm</t>
  </si>
  <si>
    <t>Retyre</t>
  </si>
  <si>
    <t xml:space="preserve">  Rörskydd bak</t>
  </si>
  <si>
    <t xml:space="preserve">  (ryggbåge)</t>
  </si>
  <si>
    <t xml:space="preserve">     Ange måttet (A) för önskad ryggvinkel</t>
  </si>
  <si>
    <t xml:space="preserve">         K Mått</t>
  </si>
  <si>
    <t xml:space="preserve">        Fotstödshöjd</t>
  </si>
  <si>
    <t xml:space="preserve">            Mått från sits till ovansida fotbåge</t>
  </si>
  <si>
    <t xml:space="preserve">      Standard = 15 mm</t>
  </si>
  <si>
    <t xml:space="preserve">   Ryggstödsvinkel</t>
  </si>
  <si>
    <t xml:space="preserve">    Tetragrip</t>
  </si>
  <si>
    <t xml:space="preserve">    Paragrip</t>
  </si>
  <si>
    <t xml:space="preserve">    Titan</t>
  </si>
  <si>
    <t xml:space="preserve">    Aluminium, X</t>
  </si>
  <si>
    <t>Extra</t>
  </si>
  <si>
    <t xml:space="preserve">                (36-44)</t>
  </si>
  <si>
    <t xml:space="preserve">                   Drivhjul</t>
  </si>
  <si>
    <t>Ryggstöd</t>
  </si>
  <si>
    <t xml:space="preserve">         U form 42 förlängd </t>
  </si>
  <si>
    <t xml:space="preserve">Förstärkt  </t>
  </si>
  <si>
    <t xml:space="preserve">       (38-46 )</t>
  </si>
  <si>
    <t xml:space="preserve">           Fotplatta X carbon </t>
  </si>
  <si>
    <t xml:space="preserve">                S3 90</t>
  </si>
  <si>
    <t xml:space="preserve">             Grovmönstrat         </t>
  </si>
  <si>
    <t xml:space="preserve">    NA</t>
  </si>
  <si>
    <t xml:space="preserve">            liten hälbåge U</t>
  </si>
  <si>
    <t xml:space="preserve">            U-form 36 </t>
  </si>
  <si>
    <t xml:space="preserve">            U-form för U-serie kpl</t>
  </si>
  <si>
    <t>Fotplatta X carbon</t>
  </si>
  <si>
    <t>Framrör</t>
  </si>
  <si>
    <t>Bak</t>
  </si>
  <si>
    <t>Fram</t>
  </si>
  <si>
    <t>Bak axel</t>
  </si>
  <si>
    <t>Länkhjulhus</t>
  </si>
  <si>
    <t>LÄNKHJULHUS</t>
  </si>
  <si>
    <t>11,5-16,5cm</t>
  </si>
  <si>
    <t>3"</t>
  </si>
  <si>
    <t>NA</t>
  </si>
  <si>
    <t>Sammanställning:</t>
  </si>
  <si>
    <t>Beskrivning:</t>
  </si>
  <si>
    <t>art.nr.</t>
  </si>
  <si>
    <t xml:space="preserve"> Rullstolsmodell:</t>
  </si>
  <si>
    <t>Sittbredd:</t>
  </si>
  <si>
    <t>Balansering:</t>
  </si>
  <si>
    <t>Ryggstödshöjd:</t>
  </si>
  <si>
    <t>Ryggstödsplacering:</t>
  </si>
  <si>
    <t>Drivhjul:</t>
  </si>
  <si>
    <t>Däck:</t>
  </si>
  <si>
    <t>Drivring:</t>
  </si>
  <si>
    <t>Länkhjul:</t>
  </si>
  <si>
    <t>Fotstöd:</t>
  </si>
  <si>
    <t>Plastplatta:</t>
  </si>
  <si>
    <t>Broms:</t>
  </si>
  <si>
    <t>Tillbehör</t>
  </si>
  <si>
    <t>Dyna:</t>
  </si>
  <si>
    <t>Sidoskydd:</t>
  </si>
  <si>
    <t>Körhandtag:</t>
  </si>
  <si>
    <t>Bakstycke:</t>
  </si>
  <si>
    <t>Transport sydd</t>
  </si>
  <si>
    <t xml:space="preserve">  (ramrör) (Par)</t>
  </si>
  <si>
    <t xml:space="preserve">  Rörskydd Fram </t>
  </si>
  <si>
    <t>Rörskydd fram</t>
  </si>
  <si>
    <t>Rörskydd bak</t>
  </si>
  <si>
    <t>Rygg stod placering</t>
  </si>
  <si>
    <t>"</t>
  </si>
  <si>
    <t>S3 90 Hjul</t>
  </si>
  <si>
    <t>S3 120 Hjul</t>
  </si>
  <si>
    <t xml:space="preserve"> Inställningar</t>
  </si>
  <si>
    <t>Ryggstödsvinkel:</t>
  </si>
  <si>
    <t>A =</t>
  </si>
  <si>
    <t>K Mått</t>
  </si>
  <si>
    <t xml:space="preserve">              PU</t>
  </si>
  <si>
    <t>1) Sittbredd och Chassi</t>
  </si>
  <si>
    <t>Chassi Balansering</t>
  </si>
  <si>
    <t xml:space="preserve">            A1  Lätt balans</t>
  </si>
  <si>
    <t xml:space="preserve">   B1  Lätt balans</t>
  </si>
  <si>
    <t xml:space="preserve"> Positionen kan enkelt ändras senare.</t>
  </si>
  <si>
    <r>
      <t xml:space="preserve">    Maxgrip  </t>
    </r>
    <r>
      <rPr>
        <i/>
        <sz val="9"/>
        <color theme="1"/>
        <rFont val="Calibri"/>
        <family val="2"/>
        <scheme val="minor"/>
      </rPr>
      <t>(Bara 24")</t>
    </r>
  </si>
  <si>
    <t xml:space="preserve">              Alu U-form för X</t>
  </si>
  <si>
    <t xml:space="preserve"> Carbon  stor skräm    </t>
  </si>
  <si>
    <t>Tippskydd X3</t>
  </si>
  <si>
    <t xml:space="preserve">           (underbenslängd - dynans höjd)</t>
  </si>
  <si>
    <t>Panthera AB - Gunnebogatan 26 - Spånga - Sweden - +46-761 50 40 - www.permobil.com</t>
  </si>
  <si>
    <t xml:space="preserve">   Pretech Kort (7 cm)</t>
  </si>
  <si>
    <t xml:space="preserve">   Pretech STD (7 cm)</t>
  </si>
  <si>
    <t xml:space="preserve">    Rensa   </t>
  </si>
  <si>
    <t xml:space="preserve">     Rensa</t>
  </si>
  <si>
    <t xml:space="preserve">               X 3 ''(87 mm)</t>
  </si>
  <si>
    <t xml:space="preserve">         Plastplatta fotbåge </t>
  </si>
  <si>
    <t xml:space="preserve">     (Måste användas tillsammans  med fotbåge)</t>
  </si>
  <si>
    <t>Sittbredd : (33-45) cm</t>
  </si>
  <si>
    <t>Par</t>
  </si>
  <si>
    <t>Fotplatta X carbon :</t>
  </si>
  <si>
    <t xml:space="preserve"> 6-11.5cm</t>
  </si>
  <si>
    <t xml:space="preserve">  Dyna </t>
  </si>
  <si>
    <t xml:space="preserve">     </t>
  </si>
  <si>
    <t>Pretech</t>
  </si>
  <si>
    <t>3601033</t>
  </si>
  <si>
    <t>Fotplatta X</t>
  </si>
  <si>
    <t>Bak stycke X3</t>
  </si>
  <si>
    <t>2) Ryggstödhöjd och position</t>
  </si>
  <si>
    <t xml:space="preserve">     Enhandsbroms X3 Höger</t>
  </si>
  <si>
    <t>Enhandsbroms X3 Vänster</t>
  </si>
  <si>
    <t>S3 120 *</t>
  </si>
  <si>
    <t>* ej i kombination med  24"  B Position ( B1/B2) på chassi</t>
  </si>
  <si>
    <t xml:space="preserve">  (behövs för Freewheel)</t>
  </si>
  <si>
    <t xml:space="preserve">         fällbart X3</t>
  </si>
  <si>
    <t>Körhandtag fällbart X3</t>
  </si>
  <si>
    <t>(se till att drivhjul väljs först)</t>
  </si>
  <si>
    <t xml:space="preserve">                  (24" / 25") </t>
  </si>
  <si>
    <t>Välj sittbredd och balansering nedan för rätt art.nr.</t>
  </si>
  <si>
    <t xml:space="preserve">                    (24" )</t>
  </si>
  <si>
    <t>1100184-R</t>
  </si>
  <si>
    <t>1100141-R</t>
  </si>
  <si>
    <r>
      <t xml:space="preserve">X 2  </t>
    </r>
    <r>
      <rPr>
        <i/>
        <sz val="9"/>
        <color theme="1"/>
        <rFont val="Calibri"/>
        <family val="2"/>
        <scheme val="minor"/>
      </rPr>
      <t>( Däck om Grövmönstrat valts)</t>
    </r>
  </si>
  <si>
    <t>Grovmönstrat - 1000124 X 2</t>
  </si>
  <si>
    <t>-</t>
  </si>
  <si>
    <t>Rev: 2024-08</t>
  </si>
  <si>
    <r>
      <t xml:space="preserve">Brukarvikt över 100 kg </t>
    </r>
    <r>
      <rPr>
        <b/>
        <i/>
        <sz val="8"/>
        <color theme="5" tint="-0.499984740745262"/>
        <rFont val="Calibri"/>
        <family val="2"/>
        <scheme val="minor"/>
      </rPr>
      <t>(kryssa boxen)</t>
    </r>
  </si>
  <si>
    <t>Hjulen levereras då med QR-axlar i stål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</si>
</sst>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[$SEK]"/>
  </numFmts>
  <fonts count="68" x14ac:knownFonts="1">
    <font>
      <sz val="11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sz val="11"/>
      <name val="Calibri"/>
      <family val="2"/>
      <scheme val="minor"/>
    </font>
    <font>
      <b/>
      <i/>
      <sz val="10"/>
      <color rgb="FFC0000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rgb="FFC00000"/>
      <name val="Calibri"/>
      <family val="2"/>
      <scheme val="minor"/>
    </font>
    <font>
      <sz val="8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7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2"/>
      <color theme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i/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7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8"/>
      <color rgb="FF0070C0"/>
      <name val="Calibri"/>
      <family val="2"/>
      <scheme val="minor"/>
    </font>
    <font>
      <i/>
      <sz val="10"/>
      <name val="Calibri"/>
      <family val="2"/>
      <scheme val="minor"/>
    </font>
    <font>
      <b/>
      <sz val="8"/>
      <color rgb="FF0070C0"/>
      <name val="Calibri"/>
      <family val="2"/>
      <scheme val="minor"/>
    </font>
    <font>
      <b/>
      <i/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sz val="6"/>
      <color rgb="FFC0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5"/>
      <color rgb="FFC00000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rgb="FF000000"/>
      <name val="Segoe UI"/>
      <family val="2"/>
    </font>
    <font>
      <sz val="7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sz val="9"/>
      <color theme="5" tint="-0.499984740745262"/>
      <name val="Calibri"/>
      <family val="2"/>
      <scheme val="minor"/>
    </font>
    <font>
      <b/>
      <i/>
      <sz val="11"/>
      <color theme="5" tint="-0.499984740745262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1"/>
      <color theme="5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i/>
      <sz val="20"/>
      <color theme="4"/>
      <name val="Calibri"/>
      <family val="2"/>
      <scheme val="minor"/>
    </font>
    <font>
      <b/>
      <sz val="20"/>
      <color theme="4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i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i/>
      <sz val="9"/>
      <color theme="5" tint="-0.499984740745262"/>
      <name val="Calibri"/>
      <family val="2"/>
      <scheme val="minor"/>
    </font>
    <font>
      <b/>
      <i/>
      <sz val="9"/>
      <color rgb="FF002060"/>
      <name val="Calibri"/>
      <family val="2"/>
      <scheme val="minor"/>
    </font>
    <font>
      <b/>
      <sz val="6"/>
      <color rgb="FFC00000"/>
      <name val="Calibri"/>
      <family val="2"/>
      <scheme val="minor"/>
    </font>
    <font>
      <b/>
      <i/>
      <sz val="8"/>
      <color theme="5" tint="-0.499984740745262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gradientFill degree="90">
        <stop position="0">
          <color theme="0"/>
        </stop>
        <stop position="1">
          <color theme="0" tint="-5.0965910824915313E-2"/>
        </stop>
      </gradientFill>
    </fill>
    <fill>
      <patternFill patternType="solid">
        <fgColor theme="5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auto="1"/>
        <bgColor auto="1"/>
      </patternFill>
    </fill>
    <fill>
      <gradientFill degree="90">
        <stop position="0">
          <color theme="0" tint="-5.0965910824915313E-2"/>
        </stop>
        <stop position="1">
          <color theme="0" tint="-0.1490218817712943"/>
        </stop>
      </gradient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3" fillId="0" borderId="0"/>
  </cellStyleXfs>
  <cellXfs count="272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1" fillId="0" borderId="0" xfId="0" applyFont="1"/>
    <xf numFmtId="0" fontId="7" fillId="0" borderId="0" xfId="0" applyFont="1" applyAlignment="1">
      <alignment horizontal="center"/>
    </xf>
    <xf numFmtId="0" fontId="0" fillId="0" borderId="0" xfId="0" applyAlignment="1">
      <alignment horizontal="left"/>
    </xf>
    <xf numFmtId="0" fontId="2" fillId="0" borderId="0" xfId="1"/>
    <xf numFmtId="0" fontId="9" fillId="0" borderId="0" xfId="0" applyFont="1"/>
    <xf numFmtId="0" fontId="0" fillId="0" borderId="0" xfId="0" applyAlignment="1" applyProtection="1">
      <alignment horizontal="center"/>
      <protection locked="0"/>
    </xf>
    <xf numFmtId="0" fontId="1" fillId="0" borderId="0" xfId="0" applyFont="1" applyAlignment="1">
      <alignment horizontal="center" vertical="center"/>
    </xf>
    <xf numFmtId="0" fontId="5" fillId="0" borderId="0" xfId="0" applyFont="1" applyAlignment="1" applyProtection="1">
      <alignment horizontal="center"/>
      <protection locked="0"/>
    </xf>
    <xf numFmtId="0" fontId="15" fillId="0" borderId="0" xfId="0" applyFont="1" applyProtection="1">
      <protection locked="0"/>
    </xf>
    <xf numFmtId="0" fontId="8" fillId="0" borderId="0" xfId="0" applyFont="1" applyAlignment="1">
      <alignment horizontal="center"/>
    </xf>
    <xf numFmtId="0" fontId="5" fillId="0" borderId="0" xfId="0" applyFont="1"/>
    <xf numFmtId="0" fontId="18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20" fillId="0" borderId="0" xfId="0" applyFont="1" applyAlignment="1" applyProtection="1">
      <alignment horizontal="center"/>
      <protection locked="0"/>
    </xf>
    <xf numFmtId="0" fontId="21" fillId="2" borderId="1" xfId="0" applyFont="1" applyFill="1" applyBorder="1" applyAlignment="1" applyProtection="1">
      <alignment horizontal="center" vertical="center"/>
      <protection locked="0"/>
    </xf>
    <xf numFmtId="0" fontId="2" fillId="0" borderId="0" xfId="1" applyAlignment="1">
      <alignment horizontal="center"/>
    </xf>
    <xf numFmtId="0" fontId="0" fillId="5" borderId="0" xfId="0" applyFill="1"/>
    <xf numFmtId="0" fontId="5" fillId="0" borderId="0" xfId="0" applyFont="1" applyAlignment="1">
      <alignment horizontal="center"/>
    </xf>
    <xf numFmtId="0" fontId="17" fillId="0" borderId="0" xfId="0" applyFont="1" applyAlignment="1">
      <alignment horizontal="right" vertical="center"/>
    </xf>
    <xf numFmtId="49" fontId="0" fillId="0" borderId="0" xfId="0" applyNumberFormat="1" applyAlignment="1">
      <alignment horizontal="right"/>
    </xf>
    <xf numFmtId="49" fontId="5" fillId="0" borderId="0" xfId="0" applyNumberFormat="1" applyFont="1" applyAlignment="1">
      <alignment horizontal="right"/>
    </xf>
    <xf numFmtId="0" fontId="8" fillId="0" borderId="0" xfId="0" applyFont="1"/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1" fillId="0" borderId="0" xfId="0" applyFont="1" applyAlignment="1">
      <alignment horizontal="left" vertical="center"/>
    </xf>
    <xf numFmtId="0" fontId="17" fillId="0" borderId="0" xfId="0" applyFont="1" applyAlignment="1">
      <alignment horizontal="right"/>
    </xf>
    <xf numFmtId="0" fontId="17" fillId="0" borderId="0" xfId="0" applyFont="1" applyAlignment="1" applyProtection="1">
      <alignment horizontal="center"/>
      <protection locked="0"/>
    </xf>
    <xf numFmtId="0" fontId="23" fillId="0" borderId="0" xfId="0" applyFont="1" applyAlignment="1">
      <alignment horizontal="left"/>
    </xf>
    <xf numFmtId="0" fontId="26" fillId="0" borderId="0" xfId="0" applyFont="1" applyAlignment="1">
      <alignment horizontal="right"/>
    </xf>
    <xf numFmtId="0" fontId="25" fillId="0" borderId="0" xfId="0" applyFont="1" applyAlignment="1">
      <alignment horizontal="right"/>
    </xf>
    <xf numFmtId="0" fontId="26" fillId="0" borderId="0" xfId="0" applyFont="1" applyAlignment="1">
      <alignment horizontal="right" vertical="center"/>
    </xf>
    <xf numFmtId="0" fontId="25" fillId="0" borderId="0" xfId="0" applyFont="1" applyAlignment="1">
      <alignment horizontal="center" vertical="center"/>
    </xf>
    <xf numFmtId="49" fontId="17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right"/>
    </xf>
    <xf numFmtId="0" fontId="0" fillId="0" borderId="1" xfId="0" applyBorder="1"/>
    <xf numFmtId="0" fontId="3" fillId="0" borderId="0" xfId="1" applyFont="1" applyFill="1" applyAlignment="1">
      <alignment horizontal="left" vertical="top"/>
    </xf>
    <xf numFmtId="0" fontId="2" fillId="0" borderId="0" xfId="1" applyFill="1" applyAlignment="1" applyProtection="1">
      <alignment horizontal="left"/>
    </xf>
    <xf numFmtId="0" fontId="30" fillId="3" borderId="0" xfId="0" applyFont="1" applyFill="1"/>
    <xf numFmtId="0" fontId="5" fillId="3" borderId="0" xfId="0" applyFont="1" applyFill="1"/>
    <xf numFmtId="0" fontId="13" fillId="7" borderId="0" xfId="0" applyFont="1" applyFill="1" applyAlignment="1">
      <alignment horizontal="right"/>
    </xf>
    <xf numFmtId="0" fontId="29" fillId="7" borderId="0" xfId="0" applyFont="1" applyFill="1" applyAlignment="1">
      <alignment horizontal="right"/>
    </xf>
    <xf numFmtId="0" fontId="5" fillId="7" borderId="0" xfId="0" applyFont="1" applyFill="1"/>
    <xf numFmtId="0" fontId="17" fillId="7" borderId="0" xfId="0" applyFont="1" applyFill="1" applyAlignment="1">
      <alignment horizontal="center" vertical="center"/>
    </xf>
    <xf numFmtId="0" fontId="16" fillId="7" borderId="0" xfId="0" applyFont="1" applyFill="1" applyAlignment="1">
      <alignment horizontal="center"/>
    </xf>
    <xf numFmtId="0" fontId="17" fillId="7" borderId="0" xfId="0" applyFont="1" applyFill="1" applyAlignment="1">
      <alignment horizontal="center"/>
    </xf>
    <xf numFmtId="0" fontId="5" fillId="7" borderId="0" xfId="0" applyFont="1" applyFill="1" applyAlignment="1">
      <alignment horizontal="right"/>
    </xf>
    <xf numFmtId="0" fontId="5" fillId="7" borderId="0" xfId="0" applyFont="1" applyFill="1" applyAlignment="1">
      <alignment horizontal="center"/>
    </xf>
    <xf numFmtId="1" fontId="13" fillId="7" borderId="0" xfId="0" applyNumberFormat="1" applyFont="1" applyFill="1" applyAlignment="1">
      <alignment horizontal="right"/>
    </xf>
    <xf numFmtId="0" fontId="5" fillId="3" borderId="0" xfId="0" applyFont="1" applyFill="1" applyAlignment="1">
      <alignment horizontal="right"/>
    </xf>
    <xf numFmtId="0" fontId="8" fillId="7" borderId="0" xfId="0" applyFont="1" applyFill="1"/>
    <xf numFmtId="0" fontId="8" fillId="7" borderId="0" xfId="0" applyFont="1" applyFill="1" applyAlignment="1">
      <alignment horizontal="center"/>
    </xf>
    <xf numFmtId="0" fontId="13" fillId="7" borderId="0" xfId="0" applyFont="1" applyFill="1" applyAlignment="1">
      <alignment horizontal="left"/>
    </xf>
    <xf numFmtId="0" fontId="0" fillId="7" borderId="0" xfId="0" applyFill="1"/>
    <xf numFmtId="0" fontId="13" fillId="7" borderId="0" xfId="0" applyFont="1" applyFill="1" applyAlignment="1">
      <alignment horizontal="center"/>
    </xf>
    <xf numFmtId="0" fontId="8" fillId="7" borderId="0" xfId="0" applyFont="1" applyFill="1" applyAlignment="1" applyProtection="1">
      <alignment horizontal="center"/>
      <protection locked="0"/>
    </xf>
    <xf numFmtId="0" fontId="24" fillId="7" borderId="0" xfId="0" applyFont="1" applyFill="1"/>
    <xf numFmtId="0" fontId="13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13" fillId="3" borderId="0" xfId="0" applyFont="1" applyFill="1" applyAlignment="1">
      <alignment horizontal="right"/>
    </xf>
    <xf numFmtId="0" fontId="16" fillId="3" borderId="0" xfId="0" applyFont="1" applyFill="1" applyAlignment="1">
      <alignment horizontal="center"/>
    </xf>
    <xf numFmtId="0" fontId="14" fillId="6" borderId="0" xfId="0" applyFont="1" applyFill="1" applyAlignment="1">
      <alignment horizontal="right"/>
    </xf>
    <xf numFmtId="0" fontId="13" fillId="7" borderId="0" xfId="0" applyFont="1" applyFill="1"/>
    <xf numFmtId="0" fontId="19" fillId="0" borderId="0" xfId="1" applyFont="1" applyAlignment="1"/>
    <xf numFmtId="0" fontId="13" fillId="0" borderId="0" xfId="0" applyFont="1" applyAlignment="1">
      <alignment horizontal="center"/>
    </xf>
    <xf numFmtId="49" fontId="0" fillId="0" borderId="0" xfId="0" applyNumberFormat="1"/>
    <xf numFmtId="0" fontId="30" fillId="3" borderId="0" xfId="0" applyFont="1" applyFill="1" applyAlignment="1">
      <alignment horizontal="right"/>
    </xf>
    <xf numFmtId="0" fontId="32" fillId="7" borderId="0" xfId="0" applyFont="1" applyFill="1" applyAlignment="1">
      <alignment horizontal="right"/>
    </xf>
    <xf numFmtId="0" fontId="12" fillId="7" borderId="0" xfId="0" applyFont="1" applyFill="1" applyAlignment="1">
      <alignment horizontal="center"/>
    </xf>
    <xf numFmtId="0" fontId="31" fillId="7" borderId="0" xfId="0" applyFont="1" applyFill="1" applyAlignment="1">
      <alignment horizontal="center"/>
    </xf>
    <xf numFmtId="0" fontId="22" fillId="3" borderId="0" xfId="0" applyFont="1" applyFill="1" applyAlignment="1">
      <alignment horizontal="right"/>
    </xf>
    <xf numFmtId="0" fontId="13" fillId="7" borderId="0" xfId="0" applyFont="1" applyFill="1" applyAlignment="1">
      <alignment horizontal="center" vertical="center"/>
    </xf>
    <xf numFmtId="0" fontId="17" fillId="7" borderId="0" xfId="0" applyFont="1" applyFill="1" applyAlignment="1">
      <alignment horizontal="left"/>
    </xf>
    <xf numFmtId="0" fontId="15" fillId="7" borderId="0" xfId="0" applyFont="1" applyFill="1" applyAlignment="1">
      <alignment horizontal="left"/>
    </xf>
    <xf numFmtId="0" fontId="5" fillId="7" borderId="0" xfId="0" applyFont="1" applyFill="1" applyAlignment="1">
      <alignment horizontal="left"/>
    </xf>
    <xf numFmtId="0" fontId="0" fillId="8" borderId="0" xfId="0" applyFill="1"/>
    <xf numFmtId="0" fontId="30" fillId="3" borderId="0" xfId="0" applyFont="1" applyFill="1" applyAlignment="1">
      <alignment horizontal="left"/>
    </xf>
    <xf numFmtId="1" fontId="13" fillId="7" borderId="0" xfId="0" applyNumberFormat="1" applyFont="1" applyFill="1" applyAlignment="1">
      <alignment horizontal="center" vertical="center"/>
    </xf>
    <xf numFmtId="0" fontId="1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164" fontId="17" fillId="7" borderId="0" xfId="0" applyNumberFormat="1" applyFont="1" applyFill="1" applyAlignment="1">
      <alignment horizontal="center" vertical="center"/>
    </xf>
    <xf numFmtId="164" fontId="6" fillId="0" borderId="0" xfId="0" applyNumberFormat="1" applyFont="1" applyAlignment="1">
      <alignment horizontal="right"/>
    </xf>
    <xf numFmtId="0" fontId="39" fillId="0" borderId="0" xfId="0" applyFont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horizontal="right" vertical="center"/>
    </xf>
    <xf numFmtId="0" fontId="0" fillId="6" borderId="0" xfId="0" applyFill="1"/>
    <xf numFmtId="0" fontId="0" fillId="0" borderId="13" xfId="0" applyBorder="1"/>
    <xf numFmtId="0" fontId="0" fillId="0" borderId="14" xfId="0" applyBorder="1"/>
    <xf numFmtId="0" fontId="0" fillId="0" borderId="14" xfId="0" applyBorder="1" applyAlignment="1">
      <alignment horizontal="left"/>
    </xf>
    <xf numFmtId="0" fontId="0" fillId="0" borderId="15" xfId="0" applyBorder="1"/>
    <xf numFmtId="0" fontId="0" fillId="0" borderId="16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13" xfId="0" applyBorder="1" applyAlignment="1">
      <alignment horizontal="left"/>
    </xf>
    <xf numFmtId="0" fontId="40" fillId="0" borderId="1" xfId="0" applyFont="1" applyBorder="1" applyAlignment="1">
      <alignment horizontal="right"/>
    </xf>
    <xf numFmtId="0" fontId="0" fillId="0" borderId="0" xfId="0" quotePrefix="1"/>
    <xf numFmtId="0" fontId="35" fillId="0" borderId="14" xfId="0" applyFont="1" applyBorder="1"/>
    <xf numFmtId="0" fontId="41" fillId="0" borderId="16" xfId="0" applyFont="1" applyBorder="1"/>
    <xf numFmtId="0" fontId="42" fillId="0" borderId="13" xfId="0" applyFont="1" applyBorder="1"/>
    <xf numFmtId="0" fontId="42" fillId="0" borderId="15" xfId="0" applyFont="1" applyBorder="1"/>
    <xf numFmtId="0" fontId="42" fillId="0" borderId="16" xfId="0" applyFont="1" applyBorder="1"/>
    <xf numFmtId="0" fontId="9" fillId="0" borderId="14" xfId="0" applyFont="1" applyBorder="1"/>
    <xf numFmtId="0" fontId="45" fillId="9" borderId="10" xfId="0" applyFont="1" applyFill="1" applyBorder="1" applyAlignment="1" applyProtection="1">
      <alignment horizontal="left" vertical="center"/>
      <protection locked="0"/>
    </xf>
    <xf numFmtId="0" fontId="45" fillId="9" borderId="11" xfId="0" applyFont="1" applyFill="1" applyBorder="1" applyAlignment="1" applyProtection="1">
      <alignment horizontal="left" vertical="center"/>
      <protection locked="0"/>
    </xf>
    <xf numFmtId="0" fontId="46" fillId="9" borderId="11" xfId="0" applyFont="1" applyFill="1" applyBorder="1" applyAlignment="1" applyProtection="1">
      <alignment horizontal="left" vertical="center"/>
      <protection locked="0"/>
    </xf>
    <xf numFmtId="0" fontId="46" fillId="9" borderId="11" xfId="0" applyFont="1" applyFill="1" applyBorder="1" applyAlignment="1">
      <alignment horizontal="left"/>
    </xf>
    <xf numFmtId="14" fontId="46" fillId="9" borderId="11" xfId="0" applyNumberFormat="1" applyFont="1" applyFill="1" applyBorder="1" applyAlignment="1" applyProtection="1">
      <alignment horizontal="left" vertical="center"/>
      <protection locked="0"/>
    </xf>
    <xf numFmtId="0" fontId="46" fillId="9" borderId="11" xfId="0" applyFont="1" applyFill="1" applyBorder="1" applyAlignment="1">
      <alignment horizontal="right" vertical="center"/>
    </xf>
    <xf numFmtId="0" fontId="46" fillId="9" borderId="16" xfId="0" applyFont="1" applyFill="1" applyBorder="1" applyAlignment="1">
      <alignment horizontal="left"/>
    </xf>
    <xf numFmtId="49" fontId="47" fillId="9" borderId="16" xfId="0" applyNumberFormat="1" applyFont="1" applyFill="1" applyBorder="1" applyAlignment="1">
      <alignment horizontal="right"/>
    </xf>
    <xf numFmtId="0" fontId="47" fillId="9" borderId="17" xfId="0" applyFont="1" applyFill="1" applyBorder="1"/>
    <xf numFmtId="49" fontId="47" fillId="9" borderId="11" xfId="0" applyNumberFormat="1" applyFont="1" applyFill="1" applyBorder="1" applyAlignment="1">
      <alignment horizontal="right"/>
    </xf>
    <xf numFmtId="0" fontId="47" fillId="9" borderId="12" xfId="0" applyFont="1" applyFill="1" applyBorder="1"/>
    <xf numFmtId="0" fontId="0" fillId="4" borderId="14" xfId="0" applyFill="1" applyBorder="1"/>
    <xf numFmtId="0" fontId="9" fillId="4" borderId="14" xfId="0" applyFont="1" applyFill="1" applyBorder="1"/>
    <xf numFmtId="0" fontId="27" fillId="0" borderId="13" xfId="0" applyFont="1" applyBorder="1"/>
    <xf numFmtId="0" fontId="43" fillId="0" borderId="13" xfId="0" applyFont="1" applyBorder="1"/>
    <xf numFmtId="0" fontId="18" fillId="0" borderId="13" xfId="0" applyFont="1" applyBorder="1"/>
    <xf numFmtId="0" fontId="9" fillId="0" borderId="13" xfId="0" applyFont="1" applyBorder="1"/>
    <xf numFmtId="0" fontId="44" fillId="0" borderId="0" xfId="1" applyFont="1" applyBorder="1" applyAlignment="1">
      <alignment horizontal="left"/>
    </xf>
    <xf numFmtId="0" fontId="2" fillId="0" borderId="0" xfId="1" applyBorder="1" applyAlignment="1">
      <alignment horizontal="left"/>
    </xf>
    <xf numFmtId="0" fontId="0" fillId="0" borderId="13" xfId="0" applyBorder="1" applyAlignment="1">
      <alignment wrapText="1"/>
    </xf>
    <xf numFmtId="49" fontId="34" fillId="0" borderId="14" xfId="0" applyNumberFormat="1" applyFont="1" applyBorder="1" applyAlignment="1">
      <alignment horizontal="center" vertical="center"/>
    </xf>
    <xf numFmtId="0" fontId="40" fillId="0" borderId="24" xfId="0" applyFont="1" applyBorder="1" applyAlignment="1">
      <alignment horizontal="right"/>
    </xf>
    <xf numFmtId="0" fontId="46" fillId="9" borderId="16" xfId="0" applyFont="1" applyFill="1" applyBorder="1" applyAlignment="1" applyProtection="1">
      <alignment horizontal="left" vertical="center"/>
      <protection locked="0"/>
    </xf>
    <xf numFmtId="0" fontId="51" fillId="0" borderId="14" xfId="0" applyFont="1" applyBorder="1"/>
    <xf numFmtId="0" fontId="0" fillId="0" borderId="17" xfId="0" applyBorder="1"/>
    <xf numFmtId="0" fontId="53" fillId="0" borderId="0" xfId="1" applyFont="1" applyBorder="1" applyAlignment="1">
      <alignment horizontal="left"/>
    </xf>
    <xf numFmtId="0" fontId="48" fillId="0" borderId="13" xfId="0" applyFont="1" applyBorder="1"/>
    <xf numFmtId="0" fontId="54" fillId="0" borderId="0" xfId="1" applyFont="1" applyBorder="1" applyAlignment="1">
      <alignment horizontal="left"/>
    </xf>
    <xf numFmtId="0" fontId="48" fillId="0" borderId="18" xfId="0" applyFont="1" applyBorder="1"/>
    <xf numFmtId="0" fontId="0" fillId="0" borderId="16" xfId="0" applyBorder="1" applyAlignment="1">
      <alignment horizontal="left"/>
    </xf>
    <xf numFmtId="0" fontId="9" fillId="0" borderId="17" xfId="0" applyFont="1" applyBorder="1"/>
    <xf numFmtId="0" fontId="51" fillId="0" borderId="13" xfId="0" applyFont="1" applyBorder="1"/>
    <xf numFmtId="0" fontId="19" fillId="0" borderId="0" xfId="1" applyFont="1" applyBorder="1" applyAlignment="1"/>
    <xf numFmtId="0" fontId="19" fillId="0" borderId="14" xfId="1" applyFont="1" applyBorder="1" applyAlignment="1"/>
    <xf numFmtId="0" fontId="0" fillId="0" borderId="15" xfId="0" applyBorder="1" applyAlignment="1">
      <alignment horizontal="left"/>
    </xf>
    <xf numFmtId="49" fontId="0" fillId="0" borderId="16" xfId="0" applyNumberFormat="1" applyBorder="1" applyAlignment="1">
      <alignment horizontal="right"/>
    </xf>
    <xf numFmtId="0" fontId="48" fillId="0" borderId="13" xfId="0" applyFont="1" applyBorder="1" applyAlignment="1">
      <alignment vertical="center"/>
    </xf>
    <xf numFmtId="0" fontId="46" fillId="9" borderId="19" xfId="0" applyFont="1" applyFill="1" applyBorder="1" applyAlignment="1">
      <alignment horizontal="right" vertical="center"/>
    </xf>
    <xf numFmtId="0" fontId="0" fillId="5" borderId="1" xfId="0" applyFill="1" applyBorder="1" applyAlignment="1">
      <alignment horizontal="left"/>
    </xf>
    <xf numFmtId="0" fontId="57" fillId="0" borderId="5" xfId="0" applyFont="1" applyBorder="1" applyAlignment="1">
      <alignment horizontal="center" vertical="center"/>
    </xf>
    <xf numFmtId="0" fontId="5" fillId="0" borderId="0" xfId="0" applyFont="1" applyAlignment="1">
      <alignment horizontal="right"/>
    </xf>
    <xf numFmtId="0" fontId="0" fillId="0" borderId="27" xfId="0" applyBorder="1"/>
    <xf numFmtId="0" fontId="0" fillId="4" borderId="1" xfId="0" applyFill="1" applyBorder="1"/>
    <xf numFmtId="0" fontId="0" fillId="4" borderId="0" xfId="0" applyFill="1"/>
    <xf numFmtId="0" fontId="41" fillId="0" borderId="13" xfId="0" applyFont="1" applyBorder="1" applyAlignment="1">
      <alignment horizontal="left" vertical="top"/>
    </xf>
    <xf numFmtId="0" fontId="5" fillId="10" borderId="0" xfId="0" applyFont="1" applyFill="1" applyAlignment="1">
      <alignment horizontal="center"/>
    </xf>
    <xf numFmtId="0" fontId="0" fillId="10" borderId="0" xfId="0" applyFill="1"/>
    <xf numFmtId="0" fontId="5" fillId="10" borderId="0" xfId="0" applyFont="1" applyFill="1"/>
    <xf numFmtId="0" fontId="0" fillId="10" borderId="0" xfId="0" applyFill="1" applyAlignment="1">
      <alignment horizontal="left"/>
    </xf>
    <xf numFmtId="49" fontId="0" fillId="10" borderId="0" xfId="0" applyNumberFormat="1" applyFill="1" applyAlignment="1">
      <alignment horizontal="right"/>
    </xf>
    <xf numFmtId="0" fontId="5" fillId="11" borderId="0" xfId="0" applyFont="1" applyFill="1" applyAlignment="1">
      <alignment horizontal="center"/>
    </xf>
    <xf numFmtId="0" fontId="0" fillId="11" borderId="0" xfId="0" applyFill="1"/>
    <xf numFmtId="0" fontId="5" fillId="11" borderId="0" xfId="0" applyFont="1" applyFill="1"/>
    <xf numFmtId="0" fontId="0" fillId="11" borderId="0" xfId="0" applyFill="1" applyAlignment="1">
      <alignment horizontal="left"/>
    </xf>
    <xf numFmtId="0" fontId="0" fillId="11" borderId="0" xfId="0" applyFill="1" applyAlignment="1">
      <alignment horizontal="right"/>
    </xf>
    <xf numFmtId="0" fontId="5" fillId="11" borderId="0" xfId="0" applyFont="1" applyFill="1" applyAlignment="1">
      <alignment horizontal="right"/>
    </xf>
    <xf numFmtId="49" fontId="0" fillId="11" borderId="0" xfId="0" applyNumberFormat="1" applyFill="1" applyAlignment="1">
      <alignment horizontal="right"/>
    </xf>
    <xf numFmtId="0" fontId="0" fillId="11" borderId="0" xfId="0" applyFill="1" applyAlignment="1">
      <alignment horizontal="center"/>
    </xf>
    <xf numFmtId="0" fontId="5" fillId="12" borderId="0" xfId="0" applyFont="1" applyFill="1" applyAlignment="1">
      <alignment horizontal="center"/>
    </xf>
    <xf numFmtId="0" fontId="27" fillId="12" borderId="0" xfId="0" applyFont="1" applyFill="1" applyAlignment="1">
      <alignment horizontal="center"/>
    </xf>
    <xf numFmtId="0" fontId="0" fillId="12" borderId="0" xfId="0" applyFill="1"/>
    <xf numFmtId="0" fontId="9" fillId="12" borderId="0" xfId="0" applyFont="1" applyFill="1"/>
    <xf numFmtId="0" fontId="27" fillId="12" borderId="0" xfId="0" applyFont="1" applyFill="1"/>
    <xf numFmtId="0" fontId="0" fillId="12" borderId="0" xfId="0" applyFill="1" applyAlignment="1">
      <alignment horizontal="left"/>
    </xf>
    <xf numFmtId="49" fontId="9" fillId="12" borderId="0" xfId="0" applyNumberFormat="1" applyFont="1" applyFill="1" applyAlignment="1">
      <alignment horizontal="right"/>
    </xf>
    <xf numFmtId="49" fontId="0" fillId="0" borderId="1" xfId="0" applyNumberFormat="1" applyBorder="1"/>
    <xf numFmtId="0" fontId="0" fillId="0" borderId="1" xfId="0" applyBorder="1" applyAlignment="1">
      <alignment horizontal="left"/>
    </xf>
    <xf numFmtId="49" fontId="0" fillId="8" borderId="1" xfId="0" applyNumberFormat="1" applyFill="1" applyBorder="1"/>
    <xf numFmtId="49" fontId="7" fillId="0" borderId="0" xfId="0" applyNumberFormat="1" applyFont="1"/>
    <xf numFmtId="0" fontId="0" fillId="13" borderId="0" xfId="0" applyFill="1"/>
    <xf numFmtId="49" fontId="63" fillId="11" borderId="0" xfId="0" applyNumberFormat="1" applyFont="1" applyFill="1" applyAlignment="1">
      <alignment horizontal="left"/>
    </xf>
    <xf numFmtId="0" fontId="9" fillId="14" borderId="0" xfId="0" applyFont="1" applyFill="1"/>
    <xf numFmtId="0" fontId="0" fillId="14" borderId="0" xfId="0" applyFill="1"/>
    <xf numFmtId="49" fontId="0" fillId="14" borderId="0" xfId="0" applyNumberFormat="1" applyFill="1" applyAlignment="1">
      <alignment horizontal="right"/>
    </xf>
    <xf numFmtId="0" fontId="0" fillId="14" borderId="0" xfId="0" applyFill="1" applyAlignment="1">
      <alignment horizontal="center"/>
    </xf>
    <xf numFmtId="0" fontId="57" fillId="5" borderId="1" xfId="0" applyFont="1" applyFill="1" applyBorder="1" applyAlignment="1">
      <alignment horizontal="left" vertical="center"/>
    </xf>
    <xf numFmtId="0" fontId="48" fillId="5" borderId="1" xfId="0" applyFont="1" applyFill="1" applyBorder="1" applyAlignment="1">
      <alignment horizontal="left"/>
    </xf>
    <xf numFmtId="0" fontId="0" fillId="5" borderId="21" xfId="0" applyFill="1" applyBorder="1" applyAlignment="1">
      <alignment horizontal="center"/>
    </xf>
    <xf numFmtId="0" fontId="0" fillId="6" borderId="0" xfId="0" applyFill="1" applyProtection="1">
      <protection locked="0"/>
    </xf>
    <xf numFmtId="0" fontId="0" fillId="8" borderId="0" xfId="0" applyFill="1" applyProtection="1">
      <protection locked="0"/>
    </xf>
    <xf numFmtId="0" fontId="0" fillId="5" borderId="0" xfId="0" applyFill="1" applyProtection="1">
      <protection locked="0"/>
    </xf>
    <xf numFmtId="0" fontId="0" fillId="0" borderId="0" xfId="0" applyProtection="1">
      <protection locked="0"/>
    </xf>
    <xf numFmtId="0" fontId="0" fillId="13" borderId="0" xfId="0" applyFill="1" applyProtection="1">
      <protection locked="0"/>
    </xf>
    <xf numFmtId="0" fontId="0" fillId="8" borderId="0" xfId="0" applyFill="1" applyAlignment="1" applyProtection="1">
      <alignment horizontal="center"/>
      <protection locked="0"/>
    </xf>
    <xf numFmtId="0" fontId="36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14" fillId="0" borderId="0" xfId="0" applyFont="1" applyAlignment="1">
      <alignment horizontal="right"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0" fontId="40" fillId="0" borderId="21" xfId="0" applyFont="1" applyBorder="1" applyAlignment="1">
      <alignment horizontal="right"/>
    </xf>
    <xf numFmtId="0" fontId="40" fillId="0" borderId="23" xfId="0" applyFont="1" applyBorder="1" applyAlignment="1">
      <alignment horizontal="right"/>
    </xf>
    <xf numFmtId="0" fontId="0" fillId="4" borderId="16" xfId="0" applyFill="1" applyBorder="1" applyAlignment="1">
      <alignment horizontal="right"/>
    </xf>
    <xf numFmtId="14" fontId="11" fillId="4" borderId="16" xfId="0" applyNumberFormat="1" applyFont="1" applyFill="1" applyBorder="1" applyAlignment="1">
      <alignment horizontal="left" vertical="center"/>
    </xf>
    <xf numFmtId="0" fontId="6" fillId="4" borderId="16" xfId="0" applyFont="1" applyFill="1" applyBorder="1" applyAlignment="1">
      <alignment horizontal="right" vertical="center"/>
    </xf>
    <xf numFmtId="0" fontId="28" fillId="0" borderId="0" xfId="0" applyFont="1" applyAlignment="1">
      <alignment vertical="center"/>
    </xf>
    <xf numFmtId="0" fontId="49" fillId="0" borderId="0" xfId="0" applyFont="1" applyAlignment="1">
      <alignment vertical="top"/>
    </xf>
    <xf numFmtId="0" fontId="35" fillId="0" borderId="0" xfId="0" applyFont="1"/>
    <xf numFmtId="0" fontId="0" fillId="4" borderId="0" xfId="0" applyFill="1" applyAlignment="1">
      <alignment horizontal="right"/>
    </xf>
    <xf numFmtId="14" fontId="11" fillId="4" borderId="0" xfId="0" applyNumberFormat="1" applyFont="1" applyFill="1" applyAlignment="1">
      <alignment horizontal="left" vertical="center"/>
    </xf>
    <xf numFmtId="0" fontId="6" fillId="4" borderId="0" xfId="0" applyFont="1" applyFill="1" applyAlignment="1">
      <alignment horizontal="right" vertical="center"/>
    </xf>
    <xf numFmtId="0" fontId="40" fillId="0" borderId="0" xfId="0" applyFont="1" applyAlignment="1">
      <alignment horizontal="right"/>
    </xf>
    <xf numFmtId="0" fontId="43" fillId="0" borderId="0" xfId="0" applyFont="1"/>
    <xf numFmtId="0" fontId="10" fillId="0" borderId="0" xfId="0" applyFont="1"/>
    <xf numFmtId="0" fontId="18" fillId="0" borderId="0" xfId="0" applyFont="1"/>
    <xf numFmtId="0" fontId="9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0" fillId="5" borderId="0" xfId="0" applyFill="1" applyAlignment="1">
      <alignment horizontal="left"/>
    </xf>
    <xf numFmtId="0" fontId="40" fillId="0" borderId="0" xfId="0" applyFont="1"/>
    <xf numFmtId="0" fontId="11" fillId="0" borderId="0" xfId="0" applyFont="1"/>
    <xf numFmtId="0" fontId="51" fillId="0" borderId="0" xfId="0" applyFont="1"/>
    <xf numFmtId="0" fontId="52" fillId="0" borderId="0" xfId="0" applyFont="1"/>
    <xf numFmtId="0" fontId="59" fillId="0" borderId="0" xfId="0" applyFont="1"/>
    <xf numFmtId="0" fontId="60" fillId="0" borderId="0" xfId="0" applyFont="1"/>
    <xf numFmtId="0" fontId="62" fillId="0" borderId="0" xfId="0" applyFont="1"/>
    <xf numFmtId="0" fontId="62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50" fillId="0" borderId="0" xfId="0" applyFont="1"/>
    <xf numFmtId="0" fontId="61" fillId="0" borderId="0" xfId="0" applyFont="1"/>
    <xf numFmtId="0" fontId="60" fillId="0" borderId="0" xfId="0" applyFont="1" applyAlignment="1">
      <alignment horizontal="left"/>
    </xf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0" fontId="48" fillId="0" borderId="0" xfId="0" applyFont="1"/>
    <xf numFmtId="0" fontId="57" fillId="0" borderId="0" xfId="0" applyFont="1"/>
    <xf numFmtId="0" fontId="0" fillId="0" borderId="0" xfId="0" applyAlignment="1">
      <alignment vertical="top"/>
    </xf>
    <xf numFmtId="0" fontId="48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1" fillId="0" borderId="0" xfId="0" applyFont="1" applyAlignment="1">
      <alignment vertical="top"/>
    </xf>
    <xf numFmtId="0" fontId="51" fillId="0" borderId="0" xfId="0" quotePrefix="1" applyFont="1" applyAlignment="1">
      <alignment horizontal="left"/>
    </xf>
    <xf numFmtId="0" fontId="51" fillId="0" borderId="0" xfId="0" applyFont="1" applyAlignment="1">
      <alignment horizontal="left"/>
    </xf>
    <xf numFmtId="0" fontId="58" fillId="0" borderId="0" xfId="0" applyFont="1" applyAlignment="1">
      <alignment horizontal="left"/>
    </xf>
    <xf numFmtId="0" fontId="57" fillId="0" borderId="0" xfId="0" applyFont="1" applyAlignment="1">
      <alignment horizontal="center" vertical="center"/>
    </xf>
    <xf numFmtId="0" fontId="41" fillId="0" borderId="0" xfId="0" applyFont="1"/>
    <xf numFmtId="0" fontId="48" fillId="0" borderId="0" xfId="0" applyFont="1" applyAlignment="1">
      <alignment vertical="center"/>
    </xf>
    <xf numFmtId="0" fontId="7" fillId="0" borderId="0" xfId="0" applyFont="1"/>
    <xf numFmtId="0" fontId="0" fillId="5" borderId="0" xfId="0" applyFill="1" applyAlignment="1" applyProtection="1">
      <alignment horizontal="center"/>
      <protection locked="0"/>
    </xf>
    <xf numFmtId="0" fontId="9" fillId="15" borderId="0" xfId="0" applyFont="1" applyFill="1" applyAlignment="1">
      <alignment horizontal="center"/>
    </xf>
    <xf numFmtId="0" fontId="64" fillId="0" borderId="16" xfId="0" applyFont="1" applyBorder="1"/>
    <xf numFmtId="0" fontId="64" fillId="0" borderId="17" xfId="0" applyFont="1" applyBorder="1"/>
    <xf numFmtId="0" fontId="0" fillId="16" borderId="0" xfId="0" applyFill="1" applyAlignment="1">
      <alignment horizontal="center"/>
    </xf>
    <xf numFmtId="0" fontId="65" fillId="0" borderId="13" xfId="0" applyFont="1" applyBorder="1" applyAlignment="1">
      <alignment vertical="top"/>
    </xf>
    <xf numFmtId="0" fontId="0" fillId="5" borderId="0" xfId="0" applyFill="1" applyAlignment="1">
      <alignment horizontal="center"/>
    </xf>
    <xf numFmtId="49" fontId="66" fillId="0" borderId="0" xfId="0" applyNumberFormat="1" applyFont="1" applyAlignment="1">
      <alignment horizontal="center" vertical="center"/>
    </xf>
    <xf numFmtId="0" fontId="56" fillId="0" borderId="19" xfId="0" applyFont="1" applyBorder="1" applyAlignment="1">
      <alignment horizontal="left" vertical="center"/>
    </xf>
    <xf numFmtId="0" fontId="56" fillId="0" borderId="0" xfId="0" applyFont="1" applyAlignment="1">
      <alignment horizontal="left" vertical="center"/>
    </xf>
    <xf numFmtId="0" fontId="13" fillId="7" borderId="0" xfId="0" applyFont="1" applyFill="1" applyAlignment="1">
      <alignment horizontal="center"/>
    </xf>
    <xf numFmtId="49" fontId="0" fillId="3" borderId="2" xfId="0" applyNumberFormat="1" applyFill="1" applyBorder="1" applyAlignment="1" applyProtection="1">
      <alignment horizontal="left" vertical="top" wrapText="1" indent="1" readingOrder="1"/>
      <protection locked="0"/>
    </xf>
    <xf numFmtId="49" fontId="0" fillId="3" borderId="3" xfId="0" applyNumberFormat="1" applyFill="1" applyBorder="1" applyAlignment="1" applyProtection="1">
      <alignment horizontal="left" vertical="top" wrapText="1" indent="1" readingOrder="1"/>
      <protection locked="0"/>
    </xf>
    <xf numFmtId="49" fontId="0" fillId="3" borderId="4" xfId="0" applyNumberFormat="1" applyFill="1" applyBorder="1" applyAlignment="1" applyProtection="1">
      <alignment horizontal="left" vertical="top" wrapText="1" indent="1" readingOrder="1"/>
      <protection locked="0"/>
    </xf>
    <xf numFmtId="49" fontId="0" fillId="3" borderId="5" xfId="0" applyNumberFormat="1" applyFill="1" applyBorder="1" applyAlignment="1" applyProtection="1">
      <alignment horizontal="left" vertical="top" wrapText="1" indent="1" readingOrder="1"/>
      <protection locked="0"/>
    </xf>
    <xf numFmtId="49" fontId="0" fillId="3" borderId="0" xfId="0" applyNumberFormat="1" applyFill="1" applyAlignment="1" applyProtection="1">
      <alignment horizontal="left" vertical="top" wrapText="1" indent="1" readingOrder="1"/>
      <protection locked="0"/>
    </xf>
    <xf numFmtId="49" fontId="0" fillId="3" borderId="6" xfId="0" applyNumberFormat="1" applyFill="1" applyBorder="1" applyAlignment="1" applyProtection="1">
      <alignment horizontal="left" vertical="top" wrapText="1" indent="1" readingOrder="1"/>
      <protection locked="0"/>
    </xf>
    <xf numFmtId="49" fontId="0" fillId="3" borderId="7" xfId="0" applyNumberFormat="1" applyFill="1" applyBorder="1" applyAlignment="1" applyProtection="1">
      <alignment horizontal="left" vertical="top" wrapText="1" indent="1" readingOrder="1"/>
      <protection locked="0"/>
    </xf>
    <xf numFmtId="49" fontId="0" fillId="3" borderId="8" xfId="0" applyNumberFormat="1" applyFill="1" applyBorder="1" applyAlignment="1" applyProtection="1">
      <alignment horizontal="left" vertical="top" wrapText="1" indent="1" readingOrder="1"/>
      <protection locked="0"/>
    </xf>
    <xf numFmtId="49" fontId="0" fillId="3" borderId="9" xfId="0" applyNumberFormat="1" applyFill="1" applyBorder="1" applyAlignment="1" applyProtection="1">
      <alignment horizontal="left" vertical="top" wrapText="1" indent="1" readingOrder="1"/>
      <protection locked="0"/>
    </xf>
    <xf numFmtId="0" fontId="7" fillId="0" borderId="0" xfId="0" applyFont="1" applyAlignment="1">
      <alignment horizontal="center"/>
    </xf>
    <xf numFmtId="0" fontId="11" fillId="2" borderId="1" xfId="0" applyFont="1" applyFill="1" applyBorder="1" applyAlignment="1" applyProtection="1">
      <alignment horizontal="center" vertical="center"/>
      <protection locked="0"/>
    </xf>
    <xf numFmtId="0" fontId="7" fillId="2" borderId="1" xfId="0" applyFont="1" applyFill="1" applyBorder="1" applyAlignment="1" applyProtection="1">
      <alignment horizontal="center" vertical="center"/>
      <protection locked="0"/>
    </xf>
    <xf numFmtId="14" fontId="11" fillId="2" borderId="25" xfId="0" applyNumberFormat="1" applyFont="1" applyFill="1" applyBorder="1" applyAlignment="1" applyProtection="1">
      <alignment horizontal="center" vertical="center"/>
      <protection locked="0"/>
    </xf>
    <xf numFmtId="14" fontId="11" fillId="2" borderId="26" xfId="0" applyNumberFormat="1" applyFont="1" applyFill="1" applyBorder="1" applyAlignment="1" applyProtection="1">
      <alignment horizontal="center" vertical="center"/>
      <protection locked="0"/>
    </xf>
    <xf numFmtId="0" fontId="11" fillId="2" borderId="22" xfId="0" applyFont="1" applyFill="1" applyBorder="1" applyAlignment="1" applyProtection="1">
      <alignment horizontal="center" vertical="center"/>
      <protection locked="0"/>
    </xf>
    <xf numFmtId="0" fontId="11" fillId="2" borderId="24" xfId="0" applyFont="1" applyFill="1" applyBorder="1" applyAlignment="1" applyProtection="1">
      <alignment horizontal="center" vertical="center"/>
      <protection locked="0"/>
    </xf>
    <xf numFmtId="0" fontId="43" fillId="17" borderId="0" xfId="0" applyFont="1" applyFill="1"/>
    <xf numFmtId="0" fontId="0" fillId="17" borderId="0" xfId="0" applyFill="1"/>
    <xf numFmtId="0" fontId="7" fillId="17" borderId="0" xfId="0" applyFont="1" applyFill="1"/>
    <xf numFmtId="0" fontId="52" fillId="17" borderId="0" xfId="0" applyFont="1" applyFill="1"/>
  </cellXfs>
  <cellStyles count="3">
    <cellStyle name="Hyperlink" xfId="1" builtinId="8"/>
    <cellStyle name="Normal" xfId="0" builtinId="0"/>
    <cellStyle name="Normal 2" xfId="2" xr:uid="{C37501B6-2E38-47C5-AEE5-F085C00F6BA7}"/>
  </cellStyles>
  <dxfs count="0"/>
  <tableStyles count="0" defaultTableStyle="TableStyleMedium2" defaultPivotStyle="PivotStyleLight16"/>
  <colors>
    <mruColors>
      <color rgb="FFFFEAD5"/>
      <color rgb="FFFAE2BE"/>
      <color rgb="FFF8CBAD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microsoft.com/office/2017/10/relationships/person" Target="persons/person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ustomXml" Target="../customXml/item3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2.xml"/><Relationship Id="rId4" Type="http://schemas.openxmlformats.org/officeDocument/2006/relationships/styles" Target="styles.xml"/><Relationship Id="rId9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Radio" lockText="1" noThreeD="1"/>
</file>

<file path=xl/ctrlProps/ctrlProp100.xml><?xml version="1.0" encoding="utf-8"?>
<formControlPr xmlns="http://schemas.microsoft.com/office/spreadsheetml/2009/9/main" objectType="Radio" checked="Checked" lockText="1" noThreeD="1"/>
</file>

<file path=xl/ctrlProps/ctrlProp101.xml><?xml version="1.0" encoding="utf-8"?>
<formControlPr xmlns="http://schemas.microsoft.com/office/spreadsheetml/2009/9/main" objectType="GBox" noThreeD="1"/>
</file>

<file path=xl/ctrlProps/ctrlProp102.xml><?xml version="1.0" encoding="utf-8"?>
<formControlPr xmlns="http://schemas.microsoft.com/office/spreadsheetml/2009/9/main" objectType="Radio" firstButton="1" fmlaLink="Formulas!$G$14" lockText="1" noThreeD="1"/>
</file>

<file path=xl/ctrlProps/ctrlProp103.xml><?xml version="1.0" encoding="utf-8"?>
<formControlPr xmlns="http://schemas.microsoft.com/office/spreadsheetml/2009/9/main" objectType="Radio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GBox" noThreeD="1"/>
</file>

<file path=xl/ctrlProps/ctrlProp107.xml><?xml version="1.0" encoding="utf-8"?>
<formControlPr xmlns="http://schemas.microsoft.com/office/spreadsheetml/2009/9/main" objectType="CheckBox" fmlaLink="Formulas!$G$102" lockText="1" noThreeD="1"/>
</file>

<file path=xl/ctrlProps/ctrlProp108.xml><?xml version="1.0" encoding="utf-8"?>
<formControlPr xmlns="http://schemas.microsoft.com/office/spreadsheetml/2009/9/main" objectType="Radio" firstButton="1" fmlaLink="Formulas!$G$140" lockText="1" noThreeD="1"/>
</file>

<file path=xl/ctrlProps/ctrlProp10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10.xml><?xml version="1.0" encoding="utf-8"?>
<formControlPr xmlns="http://schemas.microsoft.com/office/spreadsheetml/2009/9/main" objectType="Radio" checked="Checked" lockText="1" noThreeD="1"/>
</file>

<file path=xl/ctrlProps/ctrlProp111.xml><?xml version="1.0" encoding="utf-8"?>
<formControlPr xmlns="http://schemas.microsoft.com/office/spreadsheetml/2009/9/main" objectType="GBox" noThreeD="1"/>
</file>

<file path=xl/ctrlProps/ctrlProp112.xml><?xml version="1.0" encoding="utf-8"?>
<formControlPr xmlns="http://schemas.microsoft.com/office/spreadsheetml/2009/9/main" objectType="CheckBox" fmlaLink="Formulas!$G$178" lockText="1" noThreeD="1"/>
</file>

<file path=xl/ctrlProps/ctrlProp113.xml><?xml version="1.0" encoding="utf-8"?>
<formControlPr xmlns="http://schemas.microsoft.com/office/spreadsheetml/2009/9/main" objectType="CheckBox" fmlaLink="Formulas!$G$183" lockText="1" noThreeD="1"/>
</file>

<file path=xl/ctrlProps/ctrlProp114.xml><?xml version="1.0" encoding="utf-8"?>
<formControlPr xmlns="http://schemas.microsoft.com/office/spreadsheetml/2009/9/main" objectType="CheckBox" checked="Checked" fmlaLink="Formulas!$G$189" lockText="1" noThreeD="1"/>
</file>

<file path=xl/ctrlProps/ctrlProp115.xml><?xml version="1.0" encoding="utf-8"?>
<formControlPr xmlns="http://schemas.microsoft.com/office/spreadsheetml/2009/9/main" objectType="CheckBox" checked="Checked" fmlaLink="Formulas!$G$149" lockText="1" noThreeD="1"/>
</file>

<file path=xl/ctrlProps/ctrlProp116.xml><?xml version="1.0" encoding="utf-8"?>
<formControlPr xmlns="http://schemas.microsoft.com/office/spreadsheetml/2009/9/main" objectType="CheckBox" checked="Checked" fmlaLink="Formulas!$G$159" lockText="1" noThreeD="1"/>
</file>

<file path=xl/ctrlProps/ctrlProp117.xml><?xml version="1.0" encoding="utf-8"?>
<formControlPr xmlns="http://schemas.microsoft.com/office/spreadsheetml/2009/9/main" objectType="Radio" firstButton="1" fmlaLink="Formulas!$G$79" lockText="1" noThreeD="1"/>
</file>

<file path=xl/ctrlProps/ctrlProp118.xml><?xml version="1.0" encoding="utf-8"?>
<formControlPr xmlns="http://schemas.microsoft.com/office/spreadsheetml/2009/9/main" objectType="Radio" checked="Checked" lockText="1" noThreeD="1"/>
</file>

<file path=xl/ctrlProps/ctrlProp119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GBox" noThreeD="1"/>
</file>

<file path=xl/ctrlProps/ctrlProp120.xml><?xml version="1.0" encoding="utf-8"?>
<formControlPr xmlns="http://schemas.microsoft.com/office/spreadsheetml/2009/9/main" objectType="Radio" lockText="1" noThreeD="1"/>
</file>

<file path=xl/ctrlProps/ctrlProp121.xml><?xml version="1.0" encoding="utf-8"?>
<formControlPr xmlns="http://schemas.microsoft.com/office/spreadsheetml/2009/9/main" objectType="GBox" noThreeD="1"/>
</file>

<file path=xl/ctrlProps/ctrlProp122.xml><?xml version="1.0" encoding="utf-8"?>
<formControlPr xmlns="http://schemas.microsoft.com/office/spreadsheetml/2009/9/main" objectType="Radio" checked="Checked" firstButton="1" fmlaLink="Formulas!$G$87" lockText="1" noThreeD="1"/>
</file>

<file path=xl/ctrlProps/ctrlProp123.xml><?xml version="1.0" encoding="utf-8"?>
<formControlPr xmlns="http://schemas.microsoft.com/office/spreadsheetml/2009/9/main" objectType="Radio" lockText="1" noThreeD="1"/>
</file>

<file path=xl/ctrlProps/ctrlProp124.xml><?xml version="1.0" encoding="utf-8"?>
<formControlPr xmlns="http://schemas.microsoft.com/office/spreadsheetml/2009/9/main" objectType="Radio" lockText="1" noThreeD="1"/>
</file>

<file path=xl/ctrlProps/ctrlProp125.xml><?xml version="1.0" encoding="utf-8"?>
<formControlPr xmlns="http://schemas.microsoft.com/office/spreadsheetml/2009/9/main" objectType="Radio" lockText="1" noThreeD="1"/>
</file>

<file path=xl/ctrlProps/ctrlProp126.xml><?xml version="1.0" encoding="utf-8"?>
<formControlPr xmlns="http://schemas.microsoft.com/office/spreadsheetml/2009/9/main" objectType="Radio" lockText="1" noThreeD="1"/>
</file>

<file path=xl/ctrlProps/ctrlProp127.xml><?xml version="1.0" encoding="utf-8"?>
<formControlPr xmlns="http://schemas.microsoft.com/office/spreadsheetml/2009/9/main" objectType="GBox" noThreeD="1"/>
</file>

<file path=xl/ctrlProps/ctrlProp128.xml><?xml version="1.0" encoding="utf-8"?>
<formControlPr xmlns="http://schemas.microsoft.com/office/spreadsheetml/2009/9/main" objectType="Radio" firstButton="1" fmlaLink="Formulas!$G$193" lockText="1" noThreeD="1"/>
</file>

<file path=xl/ctrlProps/ctrlProp129.xml><?xml version="1.0" encoding="utf-8"?>
<formControlPr xmlns="http://schemas.microsoft.com/office/spreadsheetml/2009/9/main" objectType="Radio" checked="Checked" lockText="1" noThreeD="1"/>
</file>

<file path=xl/ctrlProps/ctrlProp13.xml><?xml version="1.0" encoding="utf-8"?>
<formControlPr xmlns="http://schemas.microsoft.com/office/spreadsheetml/2009/9/main" objectType="GBox" noThreeD="1"/>
</file>

<file path=xl/ctrlProps/ctrlProp130.xml><?xml version="1.0" encoding="utf-8"?>
<formControlPr xmlns="http://schemas.microsoft.com/office/spreadsheetml/2009/9/main" objectType="Radio" lockText="1" noThreeD="1"/>
</file>

<file path=xl/ctrlProps/ctrlProp131.xml><?xml version="1.0" encoding="utf-8"?>
<formControlPr xmlns="http://schemas.microsoft.com/office/spreadsheetml/2009/9/main" objectType="GBox" noThreeD="1"/>
</file>

<file path=xl/ctrlProps/ctrlProp132.xml><?xml version="1.0" encoding="utf-8"?>
<formControlPr xmlns="http://schemas.microsoft.com/office/spreadsheetml/2009/9/main" objectType="Radio" checked="Checked" lockText="1" noThreeD="1"/>
</file>

<file path=xl/ctrlProps/ctrlProp133.xml><?xml version="1.0" encoding="utf-8"?>
<formControlPr xmlns="http://schemas.microsoft.com/office/spreadsheetml/2009/9/main" objectType="Radio" checked="Checked" firstButton="1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GBox" noThreeD="1"/>
</file>

<file path=xl/ctrlProps/ctrlProp17.xml><?xml version="1.0" encoding="utf-8"?>
<formControlPr xmlns="http://schemas.microsoft.com/office/spreadsheetml/2009/9/main" objectType="GBox" noThreeD="1"/>
</file>

<file path=xl/ctrlProps/ctrlProp18.xml><?xml version="1.0" encoding="utf-8"?>
<formControlPr xmlns="http://schemas.microsoft.com/office/spreadsheetml/2009/9/main" objectType="GBox" noThreeD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GBox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GBox" noThreeD="1"/>
</file>

<file path=xl/ctrlProps/ctrlProp23.xml><?xml version="1.0" encoding="utf-8"?>
<formControlPr xmlns="http://schemas.microsoft.com/office/spreadsheetml/2009/9/main" objectType="GBox" noThreeD="1"/>
</file>

<file path=xl/ctrlProps/ctrlProp24.xml><?xml version="1.0" encoding="utf-8"?>
<formControlPr xmlns="http://schemas.microsoft.com/office/spreadsheetml/2009/9/main" objectType="GBox" noThreeD="1"/>
</file>

<file path=xl/ctrlProps/ctrlProp25.xml><?xml version="1.0" encoding="utf-8"?>
<formControlPr xmlns="http://schemas.microsoft.com/office/spreadsheetml/2009/9/main" objectType="GBox" noThreeD="1"/>
</file>

<file path=xl/ctrlProps/ctrlProp26.xml><?xml version="1.0" encoding="utf-8"?>
<formControlPr xmlns="http://schemas.microsoft.com/office/spreadsheetml/2009/9/main" objectType="GBox" noThreeD="1"/>
</file>

<file path=xl/ctrlProps/ctrlProp27.xml><?xml version="1.0" encoding="utf-8"?>
<formControlPr xmlns="http://schemas.microsoft.com/office/spreadsheetml/2009/9/main" objectType="GBox" noThreeD="1"/>
</file>

<file path=xl/ctrlProps/ctrlProp28.xml><?xml version="1.0" encoding="utf-8"?>
<formControlPr xmlns="http://schemas.microsoft.com/office/spreadsheetml/2009/9/main" objectType="GBox" noThreeD="1"/>
</file>

<file path=xl/ctrlProps/ctrlProp29.xml><?xml version="1.0" encoding="utf-8"?>
<formControlPr xmlns="http://schemas.microsoft.com/office/spreadsheetml/2009/9/main" objectType="GBox" noThreeD="1"/>
</file>

<file path=xl/ctrlProps/ctrlProp3.xml><?xml version="1.0" encoding="utf-8"?>
<formControlPr xmlns="http://schemas.microsoft.com/office/spreadsheetml/2009/9/main" objectType="GBox" noThreeD="1"/>
</file>

<file path=xl/ctrlProps/ctrlProp30.xml><?xml version="1.0" encoding="utf-8"?>
<formControlPr xmlns="http://schemas.microsoft.com/office/spreadsheetml/2009/9/main" objectType="Radio" firstButton="1" fmlaLink="Formulas!$G$5" lockText="1" noThreeD="1"/>
</file>

<file path=xl/ctrlProps/ctrlProp31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Radio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Radio" lockText="1" noThreeD="1"/>
</file>

<file path=xl/ctrlProps/ctrlProp35.xml><?xml version="1.0" encoding="utf-8"?>
<formControlPr xmlns="http://schemas.microsoft.com/office/spreadsheetml/2009/9/main" objectType="GBox" noThreeD="1"/>
</file>

<file path=xl/ctrlProps/ctrlProp36.xml><?xml version="1.0" encoding="utf-8"?>
<formControlPr xmlns="http://schemas.microsoft.com/office/spreadsheetml/2009/9/main" objectType="Radio" checked="Checked" firstButton="1" fmlaLink="Formulas!$G$42" lockText="1" noThreeD="1"/>
</file>

<file path=xl/ctrlProps/ctrlProp37.xml><?xml version="1.0" encoding="utf-8"?>
<formControlPr xmlns="http://schemas.microsoft.com/office/spreadsheetml/2009/9/main" objectType="Radio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Radio" firstButton="1" fmlaLink="Formulas!$G$68" lockText="1" noThreeD="1"/>
</file>

<file path=xl/ctrlProps/ctrlProp4.xml><?xml version="1.0" encoding="utf-8"?>
<formControlPr xmlns="http://schemas.microsoft.com/office/spreadsheetml/2009/9/main" objectType="Radio" firstButton="1" fmlaLink="Formulas!$L$29" lockText="1" noThreeD="1"/>
</file>

<file path=xl/ctrlProps/ctrlProp40.xml><?xml version="1.0" encoding="utf-8"?>
<formControlPr xmlns="http://schemas.microsoft.com/office/spreadsheetml/2009/9/main" objectType="Radio" lockText="1" noThreeD="1"/>
</file>

<file path=xl/ctrlProps/ctrlProp41.xml><?xml version="1.0" encoding="utf-8"?>
<formControlPr xmlns="http://schemas.microsoft.com/office/spreadsheetml/2009/9/main" objectType="Radio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Radio" lockText="1" noThreeD="1"/>
</file>

<file path=xl/ctrlProps/ctrlProp44.xml><?xml version="1.0" encoding="utf-8"?>
<formControlPr xmlns="http://schemas.microsoft.com/office/spreadsheetml/2009/9/main" objectType="Radio" lockText="1" noThreeD="1"/>
</file>

<file path=xl/ctrlProps/ctrlProp45.xml><?xml version="1.0" encoding="utf-8"?>
<formControlPr xmlns="http://schemas.microsoft.com/office/spreadsheetml/2009/9/main" objectType="Radio" checked="Checked" lockText="1" noThreeD="1"/>
</file>

<file path=xl/ctrlProps/ctrlProp46.xml><?xml version="1.0" encoding="utf-8"?>
<formControlPr xmlns="http://schemas.microsoft.com/office/spreadsheetml/2009/9/main" objectType="GBox" noThreeD="1"/>
</file>

<file path=xl/ctrlProps/ctrlProp47.xml><?xml version="1.0" encoding="utf-8"?>
<formControlPr xmlns="http://schemas.microsoft.com/office/spreadsheetml/2009/9/main" objectType="Radio" checked="Checked" lockText="1" noThreeD="1"/>
</file>

<file path=xl/ctrlProps/ctrlProp48.xml><?xml version="1.0" encoding="utf-8"?>
<formControlPr xmlns="http://schemas.microsoft.com/office/spreadsheetml/2009/9/main" objectType="GBox" noThreeD="1"/>
</file>

<file path=xl/ctrlProps/ctrlProp49.xml><?xml version="1.0" encoding="utf-8"?>
<formControlPr xmlns="http://schemas.microsoft.com/office/spreadsheetml/2009/9/main" objectType="Radio" firstButton="1" fmlaLink="Formulas!$G$106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checked="Checked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GBox" noThreeD="1"/>
</file>

<file path=xl/ctrlProps/ctrlProp54.xml><?xml version="1.0" encoding="utf-8"?>
<formControlPr xmlns="http://schemas.microsoft.com/office/spreadsheetml/2009/9/main" objectType="Radio" firstButton="1" fmlaLink="Formulas!$G$131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checked="Checked" lockText="1" noThreeD="1"/>
</file>

<file path=xl/ctrlProps/ctrlProp59.xml><?xml version="1.0" encoding="utf-8"?>
<formControlPr xmlns="http://schemas.microsoft.com/office/spreadsheetml/2009/9/main" objectType="GBox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firstButton="1" fmlaLink="Formulas!$L$29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GBox" noThreeD="1"/>
</file>

<file path=xl/ctrlProps/ctrlProp65.xml><?xml version="1.0" encoding="utf-8"?>
<formControlPr xmlns="http://schemas.microsoft.com/office/spreadsheetml/2009/9/main" objectType="Radio" firstButton="1" fmlaLink="Formulas!$G$23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GBox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Radio" lockText="1" noThreeD="1"/>
</file>

<file path=xl/ctrlProps/ctrlProp73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Radio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Radio" lockText="1" noThreeD="1"/>
</file>

<file path=xl/ctrlProps/ctrlProp79.xml><?xml version="1.0" encoding="utf-8"?>
<formControlPr xmlns="http://schemas.microsoft.com/office/spreadsheetml/2009/9/main" objectType="Radio" checked="Checked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80.xml><?xml version="1.0" encoding="utf-8"?>
<formControlPr xmlns="http://schemas.microsoft.com/office/spreadsheetml/2009/9/main" objectType="GBox" noThreeD="1"/>
</file>

<file path=xl/ctrlProps/ctrlProp81.xml><?xml version="1.0" encoding="utf-8"?>
<formControlPr xmlns="http://schemas.microsoft.com/office/spreadsheetml/2009/9/main" objectType="CheckBox" checked="Checked" fmlaLink="Formulas!$G$166" lockText="1" noThreeD="1"/>
</file>

<file path=xl/ctrlProps/ctrlProp82.xml><?xml version="1.0" encoding="utf-8"?>
<formControlPr xmlns="http://schemas.microsoft.com/office/spreadsheetml/2009/9/main" objectType="CheckBox" checked="Checked" fmlaLink="Formulas!$G$171" lockText="1" noThreeD="1"/>
</file>

<file path=xl/ctrlProps/ctrlProp83.xml><?xml version="1.0" encoding="utf-8"?>
<formControlPr xmlns="http://schemas.microsoft.com/office/spreadsheetml/2009/9/main" objectType="Radio" firstButton="1" fmlaLink="Formulas!$G$50" lockText="1" noThreeD="1"/>
</file>

<file path=xl/ctrlProps/ctrlProp84.xml><?xml version="1.0" encoding="utf-8"?>
<formControlPr xmlns="http://schemas.microsoft.com/office/spreadsheetml/2009/9/main" objectType="Radio" checked="Checked" lockText="1" noThreeD="1"/>
</file>

<file path=xl/ctrlProps/ctrlProp85.xml><?xml version="1.0" encoding="utf-8"?>
<formControlPr xmlns="http://schemas.microsoft.com/office/spreadsheetml/2009/9/main" objectType="GBox" noThreeD="1"/>
</file>

<file path=xl/ctrlProps/ctrlProp86.xml><?xml version="1.0" encoding="utf-8"?>
<formControlPr xmlns="http://schemas.microsoft.com/office/spreadsheetml/2009/9/main" objectType="Radio" firstButton="1" fmlaLink="Formulas!$G$57" lockText="1" noThreeD="1"/>
</file>

<file path=xl/ctrlProps/ctrlProp87.xml><?xml version="1.0" encoding="utf-8"?>
<formControlPr xmlns="http://schemas.microsoft.com/office/spreadsheetml/2009/9/main" objectType="Radio" lockText="1" noThreeD="1"/>
</file>

<file path=xl/ctrlProps/ctrlProp88.xml><?xml version="1.0" encoding="utf-8"?>
<formControlPr xmlns="http://schemas.microsoft.com/office/spreadsheetml/2009/9/main" objectType="Radio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GBox" noThreeD="1"/>
</file>

<file path=xl/ctrlProps/ctrlProp90.xml><?xml version="1.0" encoding="utf-8"?>
<formControlPr xmlns="http://schemas.microsoft.com/office/spreadsheetml/2009/9/main" objectType="Radio" checked="Checked" lockText="1" noThreeD="1"/>
</file>

<file path=xl/ctrlProps/ctrlProp91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GBox" noThreeD="1"/>
</file>

<file path=xl/ctrlProps/ctrlProp93.xml><?xml version="1.0" encoding="utf-8"?>
<formControlPr xmlns="http://schemas.microsoft.com/office/spreadsheetml/2009/9/main" objectType="CheckBox" fmlaLink="Formulas!$G$97" lockText="1" noThreeD="1"/>
</file>

<file path=xl/ctrlProps/ctrlProp94.xml><?xml version="1.0" encoding="utf-8"?>
<formControlPr xmlns="http://schemas.microsoft.com/office/spreadsheetml/2009/9/main" objectType="Radio" firstButton="1" fmlaLink="Formulas!$G$116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Radio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365760</xdr:colOff>
          <xdr:row>32</xdr:row>
          <xdr:rowOff>0</xdr:rowOff>
        </xdr:from>
        <xdr:to>
          <xdr:col>10</xdr:col>
          <xdr:colOff>76200</xdr:colOff>
          <xdr:row>37</xdr:row>
          <xdr:rowOff>45720</xdr:rowOff>
        </xdr:to>
        <xdr:sp macro="" textlink="">
          <xdr:nvSpPr>
            <xdr:cNvPr id="5304" name="Group Box 184" hidden="1">
              <a:extLst>
                <a:ext uri="{63B3BB69-23CF-44E3-9099-C40C66FF867C}">
                  <a14:compatExt spid="_x0000_s5304"/>
                </a:ext>
                <a:ext uri="{FF2B5EF4-FFF2-40B4-BE49-F238E27FC236}">
                  <a16:creationId xmlns:a16="http://schemas.microsoft.com/office/drawing/2014/main" id="{00000000-0008-0000-0000-0000B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7432" rIns="0" bIns="0" anchor="t" upright="1"/>
            <a:lstStyle/>
            <a:p>
              <a:pPr algn="l" rtl="0">
                <a:defRPr sz="1000"/>
              </a:pPr>
              <a:r>
                <a:rPr lang="sv-S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Group Box 526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441960</xdr:colOff>
          <xdr:row>32</xdr:row>
          <xdr:rowOff>0</xdr:rowOff>
        </xdr:from>
        <xdr:to>
          <xdr:col>10</xdr:col>
          <xdr:colOff>121920</xdr:colOff>
          <xdr:row>37</xdr:row>
          <xdr:rowOff>182880</xdr:rowOff>
        </xdr:to>
        <xdr:sp macro="" textlink="">
          <xdr:nvSpPr>
            <xdr:cNvPr id="5312" name="Group Box 192" hidden="1">
              <a:extLst>
                <a:ext uri="{63B3BB69-23CF-44E3-9099-C40C66FF867C}">
                  <a14:compatExt spid="_x0000_s5312"/>
                </a:ext>
                <a:ext uri="{FF2B5EF4-FFF2-40B4-BE49-F238E27FC236}">
                  <a16:creationId xmlns:a16="http://schemas.microsoft.com/office/drawing/2014/main" id="{00000000-0008-0000-0000-0000C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7432" rIns="0" bIns="0" anchor="t" upright="1"/>
            <a:lstStyle/>
            <a:p>
              <a:pPr algn="l" rtl="0">
                <a:defRPr sz="1000"/>
              </a:pPr>
              <a:r>
                <a:rPr lang="sv-S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Group Box 535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327660</xdr:colOff>
          <xdr:row>138</xdr:row>
          <xdr:rowOff>0</xdr:rowOff>
        </xdr:from>
        <xdr:to>
          <xdr:col>10</xdr:col>
          <xdr:colOff>99060</xdr:colOff>
          <xdr:row>146</xdr:row>
          <xdr:rowOff>152400</xdr:rowOff>
        </xdr:to>
        <xdr:sp macro="" textlink="">
          <xdr:nvSpPr>
            <xdr:cNvPr id="5316" name="Group Box 196" hidden="1">
              <a:extLst>
                <a:ext uri="{63B3BB69-23CF-44E3-9099-C40C66FF867C}">
                  <a14:compatExt spid="_x0000_s5316"/>
                </a:ext>
                <a:ext uri="{FF2B5EF4-FFF2-40B4-BE49-F238E27FC236}">
                  <a16:creationId xmlns:a16="http://schemas.microsoft.com/office/drawing/2014/main" id="{00000000-0008-0000-0000-0000C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5317" name="Option Button 197" hidden="1">
              <a:extLst>
                <a:ext uri="{63B3BB69-23CF-44E3-9099-C40C66FF867C}">
                  <a14:compatExt spid="_x0000_s5317"/>
                </a:ext>
                <a:ext uri="{FF2B5EF4-FFF2-40B4-BE49-F238E27FC236}">
                  <a16:creationId xmlns:a16="http://schemas.microsoft.com/office/drawing/2014/main" id="{00000000-0008-0000-0000-0000C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5320" name="Option Button 200" hidden="1">
              <a:extLst>
                <a:ext uri="{63B3BB69-23CF-44E3-9099-C40C66FF867C}">
                  <a14:compatExt spid="_x0000_s5320"/>
                </a:ext>
                <a:ext uri="{FF2B5EF4-FFF2-40B4-BE49-F238E27FC236}">
                  <a16:creationId xmlns:a16="http://schemas.microsoft.com/office/drawing/2014/main" id="{00000000-0008-0000-0000-0000C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5321" name="Option Button 201" hidden="1">
              <a:extLst>
                <a:ext uri="{63B3BB69-23CF-44E3-9099-C40C66FF867C}">
                  <a14:compatExt spid="_x0000_s5321"/>
                </a:ext>
                <a:ext uri="{FF2B5EF4-FFF2-40B4-BE49-F238E27FC236}">
                  <a16:creationId xmlns:a16="http://schemas.microsoft.com/office/drawing/2014/main" id="{00000000-0008-0000-0000-0000C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312420</xdr:colOff>
          <xdr:row>138</xdr:row>
          <xdr:rowOff>0</xdr:rowOff>
        </xdr:from>
        <xdr:to>
          <xdr:col>10</xdr:col>
          <xdr:colOff>175260</xdr:colOff>
          <xdr:row>143</xdr:row>
          <xdr:rowOff>152400</xdr:rowOff>
        </xdr:to>
        <xdr:sp macro="" textlink="">
          <xdr:nvSpPr>
            <xdr:cNvPr id="5326" name="Group Box 206" hidden="1">
              <a:extLst>
                <a:ext uri="{63B3BB69-23CF-44E3-9099-C40C66FF867C}">
                  <a14:compatExt spid="_x0000_s5326"/>
                </a:ext>
                <a:ext uri="{FF2B5EF4-FFF2-40B4-BE49-F238E27FC236}">
                  <a16:creationId xmlns:a16="http://schemas.microsoft.com/office/drawing/2014/main" id="{00000000-0008-0000-0000-0000C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5333" name="Option Button 213" hidden="1">
              <a:extLst>
                <a:ext uri="{63B3BB69-23CF-44E3-9099-C40C66FF867C}">
                  <a14:compatExt spid="_x0000_s5333"/>
                </a:ext>
                <a:ext uri="{FF2B5EF4-FFF2-40B4-BE49-F238E27FC236}">
                  <a16:creationId xmlns:a16="http://schemas.microsoft.com/office/drawing/2014/main" id="{00000000-0008-0000-0000-0000D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138</xdr:row>
          <xdr:rowOff>0</xdr:rowOff>
        </xdr:from>
        <xdr:to>
          <xdr:col>5</xdr:col>
          <xdr:colOff>137160</xdr:colOff>
          <xdr:row>144</xdr:row>
          <xdr:rowOff>0</xdr:rowOff>
        </xdr:to>
        <xdr:sp macro="" textlink="">
          <xdr:nvSpPr>
            <xdr:cNvPr id="5334" name="Group Box 214" hidden="1">
              <a:extLst>
                <a:ext uri="{63B3BB69-23CF-44E3-9099-C40C66FF867C}">
                  <a14:compatExt spid="_x0000_s5334"/>
                </a:ext>
                <a:ext uri="{FF2B5EF4-FFF2-40B4-BE49-F238E27FC236}">
                  <a16:creationId xmlns:a16="http://schemas.microsoft.com/office/drawing/2014/main" id="{00000000-0008-0000-0000-0000D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5335" name="Option Button 215" hidden="1">
              <a:extLst>
                <a:ext uri="{63B3BB69-23CF-44E3-9099-C40C66FF867C}">
                  <a14:compatExt spid="_x0000_s5335"/>
                </a:ext>
                <a:ext uri="{FF2B5EF4-FFF2-40B4-BE49-F238E27FC236}">
                  <a16:creationId xmlns:a16="http://schemas.microsoft.com/office/drawing/2014/main" id="{00000000-0008-0000-0000-0000D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00" mc:Ignorable="a14" a14:legacySpreadsheetColorIndex="3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5338" name="Option Button 218" hidden="1">
              <a:extLst>
                <a:ext uri="{63B3BB69-23CF-44E3-9099-C40C66FF867C}">
                  <a14:compatExt spid="_x0000_s5338"/>
                </a:ext>
                <a:ext uri="{FF2B5EF4-FFF2-40B4-BE49-F238E27FC236}">
                  <a16:creationId xmlns:a16="http://schemas.microsoft.com/office/drawing/2014/main" id="{00000000-0008-0000-0000-0000D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632460</xdr:colOff>
          <xdr:row>138</xdr:row>
          <xdr:rowOff>0</xdr:rowOff>
        </xdr:from>
        <xdr:to>
          <xdr:col>7</xdr:col>
          <xdr:colOff>76200</xdr:colOff>
          <xdr:row>143</xdr:row>
          <xdr:rowOff>152400</xdr:rowOff>
        </xdr:to>
        <xdr:sp macro="" textlink="">
          <xdr:nvSpPr>
            <xdr:cNvPr id="5347" name="Group Box 227" hidden="1">
              <a:extLst>
                <a:ext uri="{63B3BB69-23CF-44E3-9099-C40C66FF867C}">
                  <a14:compatExt spid="_x0000_s5347"/>
                </a:ext>
                <a:ext uri="{FF2B5EF4-FFF2-40B4-BE49-F238E27FC236}">
                  <a16:creationId xmlns:a16="http://schemas.microsoft.com/office/drawing/2014/main" id="{00000000-0008-0000-0000-0000E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138</xdr:row>
          <xdr:rowOff>0</xdr:rowOff>
        </xdr:from>
        <xdr:to>
          <xdr:col>9</xdr:col>
          <xdr:colOff>373380</xdr:colOff>
          <xdr:row>142</xdr:row>
          <xdr:rowOff>137160</xdr:rowOff>
        </xdr:to>
        <xdr:sp macro="" textlink="">
          <xdr:nvSpPr>
            <xdr:cNvPr id="5348" name="Group Box 228" hidden="1">
              <a:extLst>
                <a:ext uri="{63B3BB69-23CF-44E3-9099-C40C66FF867C}">
                  <a14:compatExt spid="_x0000_s5348"/>
                </a:ext>
                <a:ext uri="{FF2B5EF4-FFF2-40B4-BE49-F238E27FC236}">
                  <a16:creationId xmlns:a16="http://schemas.microsoft.com/office/drawing/2014/main" id="{00000000-0008-0000-0000-0000E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5365" name="Option Button 245" hidden="1">
              <a:extLst>
                <a:ext uri="{63B3BB69-23CF-44E3-9099-C40C66FF867C}">
                  <a14:compatExt spid="_x0000_s5365"/>
                </a:ext>
                <a:ext uri="{FF2B5EF4-FFF2-40B4-BE49-F238E27FC236}">
                  <a16:creationId xmlns:a16="http://schemas.microsoft.com/office/drawing/2014/main" id="{00000000-0008-0000-0000-0000F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312420</xdr:colOff>
          <xdr:row>138</xdr:row>
          <xdr:rowOff>0</xdr:rowOff>
        </xdr:from>
        <xdr:to>
          <xdr:col>9</xdr:col>
          <xdr:colOff>609600</xdr:colOff>
          <xdr:row>142</xdr:row>
          <xdr:rowOff>22860</xdr:rowOff>
        </xdr:to>
        <xdr:sp macro="" textlink="">
          <xdr:nvSpPr>
            <xdr:cNvPr id="5373" name="Group Box 253" hidden="1">
              <a:extLst>
                <a:ext uri="{63B3BB69-23CF-44E3-9099-C40C66FF867C}">
                  <a14:compatExt spid="_x0000_s5373"/>
                </a:ext>
                <a:ext uri="{FF2B5EF4-FFF2-40B4-BE49-F238E27FC236}">
                  <a16:creationId xmlns:a16="http://schemas.microsoft.com/office/drawing/2014/main" id="{00000000-0008-0000-0000-0000F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7432" rIns="0" bIns="0" anchor="t" upright="1"/>
            <a:lstStyle/>
            <a:p>
              <a:pPr algn="l" rtl="0">
                <a:defRPr sz="1000"/>
              </a:pPr>
              <a:r>
                <a:rPr lang="sv-S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Group Box 753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5374" name="Option Button 254" hidden="1">
              <a:extLst>
                <a:ext uri="{63B3BB69-23CF-44E3-9099-C40C66FF867C}">
                  <a14:compatExt spid="_x0000_s5374"/>
                </a:ext>
                <a:ext uri="{FF2B5EF4-FFF2-40B4-BE49-F238E27FC236}">
                  <a16:creationId xmlns:a16="http://schemas.microsoft.com/office/drawing/2014/main" id="{00000000-0008-0000-0000-0000F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236220</xdr:colOff>
          <xdr:row>31</xdr:row>
          <xdr:rowOff>0</xdr:rowOff>
        </xdr:from>
        <xdr:to>
          <xdr:col>10</xdr:col>
          <xdr:colOff>502920</xdr:colOff>
          <xdr:row>34</xdr:row>
          <xdr:rowOff>60960</xdr:rowOff>
        </xdr:to>
        <xdr:sp macro="" textlink="">
          <xdr:nvSpPr>
            <xdr:cNvPr id="5428" name="Group Box 308" hidden="1">
              <a:extLst>
                <a:ext uri="{63B3BB69-23CF-44E3-9099-C40C66FF867C}">
                  <a14:compatExt spid="_x0000_s5428"/>
                </a:ext>
                <a:ext uri="{FF2B5EF4-FFF2-40B4-BE49-F238E27FC236}">
                  <a16:creationId xmlns:a16="http://schemas.microsoft.com/office/drawing/2014/main" id="{00000000-0008-0000-0000-00003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7432" rIns="0" bIns="0" anchor="t" upright="1"/>
            <a:lstStyle/>
            <a:p>
              <a:pPr algn="l" rtl="0">
                <a:defRPr sz="1000"/>
              </a:pPr>
              <a:r>
                <a:rPr lang="sv-S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Group Box 845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160020</xdr:colOff>
          <xdr:row>8</xdr:row>
          <xdr:rowOff>99060</xdr:rowOff>
        </xdr:from>
        <xdr:to>
          <xdr:col>10</xdr:col>
          <xdr:colOff>518160</xdr:colOff>
          <xdr:row>12</xdr:row>
          <xdr:rowOff>121920</xdr:rowOff>
        </xdr:to>
        <xdr:sp macro="" textlink="">
          <xdr:nvSpPr>
            <xdr:cNvPr id="5432" name="Group Box 312" hidden="1">
              <a:extLst>
                <a:ext uri="{63B3BB69-23CF-44E3-9099-C40C66FF867C}">
                  <a14:compatExt spid="_x0000_s5432"/>
                </a:ext>
                <a:ext uri="{FF2B5EF4-FFF2-40B4-BE49-F238E27FC236}">
                  <a16:creationId xmlns:a16="http://schemas.microsoft.com/office/drawing/2014/main" id="{00000000-0008-0000-0000-00003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7432" rIns="0" bIns="0" anchor="t" upright="1"/>
            <a:lstStyle/>
            <a:p>
              <a:pPr algn="l" rtl="0">
                <a:defRPr sz="1000"/>
              </a:pPr>
              <a:r>
                <a:rPr lang="sv-S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Group Box 853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68580</xdr:colOff>
          <xdr:row>7</xdr:row>
          <xdr:rowOff>0</xdr:rowOff>
        </xdr:from>
        <xdr:to>
          <xdr:col>6</xdr:col>
          <xdr:colOff>259080</xdr:colOff>
          <xdr:row>9</xdr:row>
          <xdr:rowOff>0</xdr:rowOff>
        </xdr:to>
        <xdr:sp macro="" textlink="">
          <xdr:nvSpPr>
            <xdr:cNvPr id="5433" name="Group Box 313" hidden="1">
              <a:extLst>
                <a:ext uri="{63B3BB69-23CF-44E3-9099-C40C66FF867C}">
                  <a14:compatExt spid="_x0000_s5433"/>
                </a:ext>
                <a:ext uri="{FF2B5EF4-FFF2-40B4-BE49-F238E27FC236}">
                  <a16:creationId xmlns:a16="http://schemas.microsoft.com/office/drawing/2014/main" id="{00000000-0008-0000-0000-00003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7432" rIns="0" bIns="0" anchor="t" upright="1"/>
            <a:lstStyle/>
            <a:p>
              <a:pPr algn="l" rtl="0">
                <a:defRPr sz="1000"/>
              </a:pPr>
              <a:r>
                <a:rPr lang="sv-S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Group Box 854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5443" name="Option Button 323" hidden="1">
              <a:extLst>
                <a:ext uri="{63B3BB69-23CF-44E3-9099-C40C66FF867C}">
                  <a14:compatExt spid="_x0000_s5443"/>
                </a:ext>
                <a:ext uri="{FF2B5EF4-FFF2-40B4-BE49-F238E27FC236}">
                  <a16:creationId xmlns:a16="http://schemas.microsoft.com/office/drawing/2014/main" id="{00000000-0008-0000-0000-00004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00" mc:Ignorable="a14" a14:legacySpreadsheetColorIndex="3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5444" name="Option Button 324" hidden="1">
              <a:extLst>
                <a:ext uri="{63B3BB69-23CF-44E3-9099-C40C66FF867C}">
                  <a14:compatExt spid="_x0000_s5444"/>
                </a:ext>
                <a:ext uri="{FF2B5EF4-FFF2-40B4-BE49-F238E27FC236}">
                  <a16:creationId xmlns:a16="http://schemas.microsoft.com/office/drawing/2014/main" id="{00000000-0008-0000-0000-00004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350520</xdr:colOff>
          <xdr:row>138</xdr:row>
          <xdr:rowOff>0</xdr:rowOff>
        </xdr:from>
        <xdr:to>
          <xdr:col>7</xdr:col>
          <xdr:colOff>289560</xdr:colOff>
          <xdr:row>151</xdr:row>
          <xdr:rowOff>30480</xdr:rowOff>
        </xdr:to>
        <xdr:sp macro="" textlink="">
          <xdr:nvSpPr>
            <xdr:cNvPr id="5701" name="Group Box 581" hidden="1">
              <a:extLst>
                <a:ext uri="{63B3BB69-23CF-44E3-9099-C40C66FF867C}">
                  <a14:compatExt spid="_x0000_s5701"/>
                </a:ext>
                <a:ext uri="{FF2B5EF4-FFF2-40B4-BE49-F238E27FC236}">
                  <a16:creationId xmlns:a16="http://schemas.microsoft.com/office/drawing/2014/main" id="{00000000-0008-0000-0000-00004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7432" rIns="0" bIns="0" anchor="t" upright="1"/>
            <a:lstStyle/>
            <a:p>
              <a:pPr algn="l" rtl="0">
                <a:defRPr sz="1000"/>
              </a:pPr>
              <a:r>
                <a:rPr lang="sv-S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Group Box 964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411480</xdr:colOff>
          <xdr:row>138</xdr:row>
          <xdr:rowOff>0</xdr:rowOff>
        </xdr:from>
        <xdr:to>
          <xdr:col>10</xdr:col>
          <xdr:colOff>350520</xdr:colOff>
          <xdr:row>151</xdr:row>
          <xdr:rowOff>7620</xdr:rowOff>
        </xdr:to>
        <xdr:sp macro="" textlink="">
          <xdr:nvSpPr>
            <xdr:cNvPr id="5708" name="Group Box 588" hidden="1">
              <a:extLst>
                <a:ext uri="{63B3BB69-23CF-44E3-9099-C40C66FF867C}">
                  <a14:compatExt spid="_x0000_s5708"/>
                </a:ext>
                <a:ext uri="{FF2B5EF4-FFF2-40B4-BE49-F238E27FC236}">
                  <a16:creationId xmlns:a16="http://schemas.microsoft.com/office/drawing/2014/main" id="{00000000-0008-0000-0000-00004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7432" rIns="0" bIns="0" anchor="t" upright="1"/>
            <a:lstStyle/>
            <a:p>
              <a:pPr algn="l" rtl="0">
                <a:defRPr sz="1000"/>
              </a:pPr>
              <a:r>
                <a:rPr lang="sv-S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Group Box 972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121920</xdr:colOff>
          <xdr:row>138</xdr:row>
          <xdr:rowOff>0</xdr:rowOff>
        </xdr:from>
        <xdr:to>
          <xdr:col>3</xdr:col>
          <xdr:colOff>312420</xdr:colOff>
          <xdr:row>151</xdr:row>
          <xdr:rowOff>38100</xdr:rowOff>
        </xdr:to>
        <xdr:sp macro="" textlink="">
          <xdr:nvSpPr>
            <xdr:cNvPr id="5710" name="Group Box 590" hidden="1">
              <a:extLst>
                <a:ext uri="{63B3BB69-23CF-44E3-9099-C40C66FF867C}">
                  <a14:compatExt spid="_x0000_s5710"/>
                </a:ext>
                <a:ext uri="{FF2B5EF4-FFF2-40B4-BE49-F238E27FC236}">
                  <a16:creationId xmlns:a16="http://schemas.microsoft.com/office/drawing/2014/main" id="{00000000-0008-0000-0000-00004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7432" rIns="0" bIns="0" anchor="t" upright="1"/>
            <a:lstStyle/>
            <a:p>
              <a:pPr algn="l" rtl="0">
                <a:defRPr sz="1000"/>
              </a:pPr>
              <a:r>
                <a:rPr lang="sv-S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Group Box 590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449580</xdr:colOff>
          <xdr:row>138</xdr:row>
          <xdr:rowOff>0</xdr:rowOff>
        </xdr:from>
        <xdr:to>
          <xdr:col>5</xdr:col>
          <xdr:colOff>22860</xdr:colOff>
          <xdr:row>145</xdr:row>
          <xdr:rowOff>38100</xdr:rowOff>
        </xdr:to>
        <xdr:sp macro="" textlink="">
          <xdr:nvSpPr>
            <xdr:cNvPr id="5713" name="Group Box 593" hidden="1">
              <a:extLst>
                <a:ext uri="{63B3BB69-23CF-44E3-9099-C40C66FF867C}">
                  <a14:compatExt spid="_x0000_s5713"/>
                </a:ext>
                <a:ext uri="{FF2B5EF4-FFF2-40B4-BE49-F238E27FC236}">
                  <a16:creationId xmlns:a16="http://schemas.microsoft.com/office/drawing/2014/main" id="{00000000-0008-0000-0000-00005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7432" rIns="0" bIns="0" anchor="t" upright="1"/>
            <a:lstStyle/>
            <a:p>
              <a:pPr algn="l" rtl="0">
                <a:defRPr sz="1000"/>
              </a:pPr>
              <a:r>
                <a:rPr lang="sv-S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Group Box 593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138</xdr:row>
          <xdr:rowOff>0</xdr:rowOff>
        </xdr:from>
        <xdr:to>
          <xdr:col>10</xdr:col>
          <xdr:colOff>83820</xdr:colOff>
          <xdr:row>142</xdr:row>
          <xdr:rowOff>68580</xdr:rowOff>
        </xdr:to>
        <xdr:sp macro="" textlink="">
          <xdr:nvSpPr>
            <xdr:cNvPr id="5717" name="Group Box 597" hidden="1">
              <a:extLst>
                <a:ext uri="{63B3BB69-23CF-44E3-9099-C40C66FF867C}">
                  <a14:compatExt spid="_x0000_s5717"/>
                </a:ext>
                <a:ext uri="{FF2B5EF4-FFF2-40B4-BE49-F238E27FC236}">
                  <a16:creationId xmlns:a16="http://schemas.microsoft.com/office/drawing/2014/main" id="{00000000-0008-0000-0000-00005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7432" rIns="0" bIns="0" anchor="t" upright="1"/>
            <a:lstStyle/>
            <a:p>
              <a:pPr algn="l" rtl="0">
                <a:defRPr sz="1000"/>
              </a:pPr>
              <a:r>
                <a:rPr lang="sv-S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Group Box 597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57150</xdr:colOff>
      <xdr:row>0</xdr:row>
      <xdr:rowOff>0</xdr:rowOff>
    </xdr:from>
    <xdr:to>
      <xdr:col>2</xdr:col>
      <xdr:colOff>340116</xdr:colOff>
      <xdr:row>1</xdr:row>
      <xdr:rowOff>116364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150" y="0"/>
          <a:ext cx="1451366" cy="30686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68580</xdr:colOff>
          <xdr:row>7</xdr:row>
          <xdr:rowOff>0</xdr:rowOff>
        </xdr:from>
        <xdr:to>
          <xdr:col>6</xdr:col>
          <xdr:colOff>259080</xdr:colOff>
          <xdr:row>9</xdr:row>
          <xdr:rowOff>0</xdr:rowOff>
        </xdr:to>
        <xdr:sp macro="" textlink="">
          <xdr:nvSpPr>
            <xdr:cNvPr id="5718" name="Group Box 598" hidden="1">
              <a:extLst>
                <a:ext uri="{63B3BB69-23CF-44E3-9099-C40C66FF867C}">
                  <a14:compatExt spid="_x0000_s5718"/>
                </a:ext>
                <a:ext uri="{FF2B5EF4-FFF2-40B4-BE49-F238E27FC236}">
                  <a16:creationId xmlns:a16="http://schemas.microsoft.com/office/drawing/2014/main" id="{00000000-0008-0000-0000-00005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7432" rIns="0" bIns="0" anchor="t" upright="1"/>
            <a:lstStyle/>
            <a:p>
              <a:pPr algn="l" rtl="0">
                <a:defRPr sz="1000"/>
              </a:pPr>
              <a:r>
                <a:rPr lang="sv-S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Group Box 854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175260</xdr:colOff>
          <xdr:row>41</xdr:row>
          <xdr:rowOff>30480</xdr:rowOff>
        </xdr:from>
        <xdr:to>
          <xdr:col>10</xdr:col>
          <xdr:colOff>7620</xdr:colOff>
          <xdr:row>44</xdr:row>
          <xdr:rowOff>182880</xdr:rowOff>
        </xdr:to>
        <xdr:sp macro="" textlink="">
          <xdr:nvSpPr>
            <xdr:cNvPr id="5729" name="Group Box 609" hidden="1">
              <a:extLst>
                <a:ext uri="{63B3BB69-23CF-44E3-9099-C40C66FF867C}">
                  <a14:compatExt spid="_x0000_s5729"/>
                </a:ext>
                <a:ext uri="{FF2B5EF4-FFF2-40B4-BE49-F238E27FC236}">
                  <a16:creationId xmlns:a16="http://schemas.microsoft.com/office/drawing/2014/main" id="{00000000-0008-0000-0000-00006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7432" rIns="0" bIns="0" anchor="t" upright="1"/>
            <a:lstStyle/>
            <a:p>
              <a:pPr algn="l" rtl="0">
                <a:defRPr sz="1000"/>
              </a:pPr>
              <a:r>
                <a:rPr lang="sv-S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Group Box 609</a:t>
              </a:r>
            </a:p>
          </xdr:txBody>
        </xdr:sp>
        <xdr:clientData/>
      </xdr:twoCellAnchor>
    </mc:Choice>
    <mc:Fallback/>
  </mc:AlternateContent>
  <xdr:twoCellAnchor>
    <xdr:from>
      <xdr:col>0</xdr:col>
      <xdr:colOff>79375</xdr:colOff>
      <xdr:row>139</xdr:row>
      <xdr:rowOff>146050</xdr:rowOff>
    </xdr:from>
    <xdr:to>
      <xdr:col>1</xdr:col>
      <xdr:colOff>304800</xdr:colOff>
      <xdr:row>144</xdr:row>
      <xdr:rowOff>171450</xdr:rowOff>
    </xdr:to>
    <xdr:sp macro="" textlink="">
      <xdr:nvSpPr>
        <xdr:cNvPr id="37" name="Rectangle: Rounded Corners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79375" y="27730450"/>
          <a:ext cx="958850" cy="987425"/>
        </a:xfrm>
        <a:prstGeom prst="roundRect">
          <a:avLst/>
        </a:prstGeom>
        <a:blipFill>
          <a:blip xmlns:r="http://schemas.openxmlformats.org/officeDocument/2006/relationships" r:embed="rId2"/>
          <a:stretch>
            <a:fillRect/>
          </a:stretch>
        </a:blipFill>
        <a:ln w="19050">
          <a:solidFill>
            <a:schemeClr val="accent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236220</xdr:colOff>
          <xdr:row>138</xdr:row>
          <xdr:rowOff>0</xdr:rowOff>
        </xdr:from>
        <xdr:to>
          <xdr:col>3</xdr:col>
          <xdr:colOff>480060</xdr:colOff>
          <xdr:row>145</xdr:row>
          <xdr:rowOff>144780</xdr:rowOff>
        </xdr:to>
        <xdr:sp macro="" textlink="">
          <xdr:nvSpPr>
            <xdr:cNvPr id="5744" name="Group Box 624" hidden="1">
              <a:extLst>
                <a:ext uri="{63B3BB69-23CF-44E3-9099-C40C66FF867C}">
                  <a14:compatExt spid="_x0000_s5744"/>
                </a:ext>
                <a:ext uri="{FF2B5EF4-FFF2-40B4-BE49-F238E27FC236}">
                  <a16:creationId xmlns:a16="http://schemas.microsoft.com/office/drawing/2014/main" id="{00000000-0008-0000-0000-00007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7432" rIns="0" bIns="0" anchor="t" upright="1"/>
            <a:lstStyle/>
            <a:p>
              <a:pPr algn="l" rtl="0">
                <a:defRPr sz="1000"/>
              </a:pPr>
              <a:r>
                <a:rPr lang="sv-S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Group Box 624</a:t>
              </a:r>
            </a:p>
          </xdr:txBody>
        </xdr:sp>
        <xdr:clientData/>
      </xdr:twoCellAnchor>
    </mc:Choice>
    <mc:Fallback/>
  </mc:AlternateContent>
  <xdr:twoCellAnchor>
    <xdr:from>
      <xdr:col>6</xdr:col>
      <xdr:colOff>381000</xdr:colOff>
      <xdr:row>118</xdr:row>
      <xdr:rowOff>150812</xdr:rowOff>
    </xdr:from>
    <xdr:to>
      <xdr:col>6</xdr:col>
      <xdr:colOff>385763</xdr:colOff>
      <xdr:row>125</xdr:row>
      <xdr:rowOff>142875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 flipH="1">
          <a:off x="4191000" y="23772812"/>
          <a:ext cx="4763" cy="132556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190500</xdr:colOff>
          <xdr:row>51</xdr:row>
          <xdr:rowOff>149223</xdr:rowOff>
        </xdr:from>
        <xdr:to>
          <xdr:col>7</xdr:col>
          <xdr:colOff>304800</xdr:colOff>
          <xdr:row>53</xdr:row>
          <xdr:rowOff>6347</xdr:rowOff>
        </xdr:to>
        <xdr:grpSp>
          <xdr:nvGrpSpPr>
            <xdr:cNvPr id="23" name="Group 22">
              <a:extLst>
                <a:ext uri="{FF2B5EF4-FFF2-40B4-BE49-F238E27FC236}">
                  <a16:creationId xmlns:a16="http://schemas.microsoft.com/office/drawing/2014/main" id="{00000000-0008-0000-0000-000017000000}"/>
                </a:ext>
              </a:extLst>
            </xdr:cNvPr>
            <xdr:cNvGrpSpPr/>
          </xdr:nvGrpSpPr>
          <xdr:grpSpPr>
            <a:xfrm>
              <a:off x="190500" y="10085703"/>
              <a:ext cx="4686300" cy="238124"/>
              <a:chOff x="590250" y="5285265"/>
              <a:chExt cx="4045596" cy="228419"/>
            </a:xfrm>
          </xdr:grpSpPr>
          <xdr:sp macro="" textlink="">
            <xdr:nvSpPr>
              <xdr:cNvPr id="5823" name="Option Button 703" hidden="1">
                <a:extLst>
                  <a:ext uri="{63B3BB69-23CF-44E3-9099-C40C66FF867C}">
                    <a14:compatExt spid="_x0000_s5823"/>
                  </a:ext>
                  <a:ext uri="{FF2B5EF4-FFF2-40B4-BE49-F238E27FC236}">
                    <a16:creationId xmlns:a16="http://schemas.microsoft.com/office/drawing/2014/main" id="{00000000-0008-0000-0000-0000BF160000}"/>
                  </a:ext>
                </a:extLst>
              </xdr:cNvPr>
              <xdr:cNvSpPr/>
            </xdr:nvSpPr>
            <xdr:spPr bwMode="auto">
              <a:xfrm>
                <a:off x="590250" y="5314563"/>
                <a:ext cx="215152" cy="19303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826" name="Option Button 706" hidden="1">
                <a:extLst>
                  <a:ext uri="{63B3BB69-23CF-44E3-9099-C40C66FF867C}">
                    <a14:compatExt spid="_x0000_s5826"/>
                  </a:ext>
                  <a:ext uri="{FF2B5EF4-FFF2-40B4-BE49-F238E27FC236}">
                    <a16:creationId xmlns:a16="http://schemas.microsoft.com/office/drawing/2014/main" id="{00000000-0008-0000-0000-0000C2160000}"/>
                  </a:ext>
                </a:extLst>
              </xdr:cNvPr>
              <xdr:cNvSpPr/>
            </xdr:nvSpPr>
            <xdr:spPr bwMode="auto">
              <a:xfrm>
                <a:off x="1866958" y="5285265"/>
                <a:ext cx="249130" cy="22670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827" name="Option Button 707" hidden="1">
                <a:extLst>
                  <a:ext uri="{63B3BB69-23CF-44E3-9099-C40C66FF867C}">
                    <a14:compatExt spid="_x0000_s5827"/>
                  </a:ext>
                  <a:ext uri="{FF2B5EF4-FFF2-40B4-BE49-F238E27FC236}">
                    <a16:creationId xmlns:a16="http://schemas.microsoft.com/office/drawing/2014/main" id="{00000000-0008-0000-0000-0000C3160000}"/>
                  </a:ext>
                </a:extLst>
              </xdr:cNvPr>
              <xdr:cNvSpPr/>
            </xdr:nvSpPr>
            <xdr:spPr bwMode="auto">
              <a:xfrm>
                <a:off x="3113077" y="5303529"/>
                <a:ext cx="217630" cy="21015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859" name="Option Button 739" hidden="1">
                <a:extLst>
                  <a:ext uri="{63B3BB69-23CF-44E3-9099-C40C66FF867C}">
                    <a14:compatExt spid="_x0000_s5859"/>
                  </a:ext>
                  <a:ext uri="{FF2B5EF4-FFF2-40B4-BE49-F238E27FC236}">
                    <a16:creationId xmlns:a16="http://schemas.microsoft.com/office/drawing/2014/main" id="{00000000-0008-0000-0000-0000E3160000}"/>
                  </a:ext>
                </a:extLst>
              </xdr:cNvPr>
              <xdr:cNvSpPr/>
            </xdr:nvSpPr>
            <xdr:spPr bwMode="auto">
              <a:xfrm>
                <a:off x="4393598" y="5328111"/>
                <a:ext cx="242248" cy="18394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>
    <xdr:from>
      <xdr:col>7</xdr:col>
      <xdr:colOff>171450</xdr:colOff>
      <xdr:row>10</xdr:row>
      <xdr:rowOff>142875</xdr:rowOff>
    </xdr:from>
    <xdr:to>
      <xdr:col>7</xdr:col>
      <xdr:colOff>638175</xdr:colOff>
      <xdr:row>12</xdr:row>
      <xdr:rowOff>9525</xdr:rowOff>
    </xdr:to>
    <xdr:sp macro="" textlink="">
      <xdr:nvSpPr>
        <xdr:cNvPr id="5860" name="Text Box 740">
          <a:extLst>
            <a:ext uri="{FF2B5EF4-FFF2-40B4-BE49-F238E27FC236}">
              <a16:creationId xmlns:a16="http://schemas.microsoft.com/office/drawing/2014/main" id="{00000000-0008-0000-0000-0000E4160000}"/>
            </a:ext>
          </a:extLst>
        </xdr:cNvPr>
        <xdr:cNvSpPr txBox="1">
          <a:spLocks noChangeArrowheads="1"/>
        </xdr:cNvSpPr>
      </xdr:nvSpPr>
      <xdr:spPr bwMode="auto">
        <a:xfrm>
          <a:off x="4629150" y="2324100"/>
          <a:ext cx="466725" cy="2476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sv-SE" sz="1100" b="0" i="0" u="none" strike="noStrike" baseline="0">
              <a:solidFill>
                <a:srgbClr val="FF0000"/>
              </a:solidFill>
              <a:latin typeface="Calibri"/>
              <a:cs typeface="Calibri"/>
            </a:rPr>
            <a:t>Rensa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476617</xdr:colOff>
          <xdr:row>56</xdr:row>
          <xdr:rowOff>180972</xdr:rowOff>
        </xdr:from>
        <xdr:to>
          <xdr:col>8</xdr:col>
          <xdr:colOff>142875</xdr:colOff>
          <xdr:row>67</xdr:row>
          <xdr:rowOff>161924</xdr:rowOff>
        </xdr:to>
        <xdr:grpSp>
          <xdr:nvGrpSpPr>
            <xdr:cNvPr id="11" name="Group 10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GrpSpPr/>
          </xdr:nvGrpSpPr>
          <xdr:grpSpPr>
            <a:xfrm>
              <a:off x="5048617" y="11069952"/>
              <a:ext cx="329198" cy="2076452"/>
              <a:chOff x="4971314" y="6627922"/>
              <a:chExt cx="38634" cy="675368"/>
            </a:xfrm>
          </xdr:grpSpPr>
          <xdr:sp macro="" textlink="">
            <xdr:nvSpPr>
              <xdr:cNvPr id="5848" name="Option Button 728" hidden="1">
                <a:extLst>
                  <a:ext uri="{63B3BB69-23CF-44E3-9099-C40C66FF867C}">
                    <a14:compatExt spid="_x0000_s5848"/>
                  </a:ext>
                  <a:ext uri="{FF2B5EF4-FFF2-40B4-BE49-F238E27FC236}">
                    <a16:creationId xmlns:a16="http://schemas.microsoft.com/office/drawing/2014/main" id="{00000000-0008-0000-0000-0000D8160000}"/>
                  </a:ext>
                </a:extLst>
              </xdr:cNvPr>
              <xdr:cNvSpPr/>
            </xdr:nvSpPr>
            <xdr:spPr bwMode="auto">
              <a:xfrm>
                <a:off x="4971314" y="6627922"/>
                <a:ext cx="38634" cy="7802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849" name="Option Button 729" hidden="1">
                <a:extLst>
                  <a:ext uri="{63B3BB69-23CF-44E3-9099-C40C66FF867C}">
                    <a14:compatExt spid="_x0000_s5849"/>
                  </a:ext>
                  <a:ext uri="{FF2B5EF4-FFF2-40B4-BE49-F238E27FC236}">
                    <a16:creationId xmlns:a16="http://schemas.microsoft.com/office/drawing/2014/main" id="{00000000-0008-0000-0000-0000D9160000}"/>
                  </a:ext>
                </a:extLst>
              </xdr:cNvPr>
              <xdr:cNvSpPr/>
            </xdr:nvSpPr>
            <xdr:spPr bwMode="auto">
              <a:xfrm>
                <a:off x="4972098" y="6744896"/>
                <a:ext cx="35303" cy="7231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850" name="Option Button 730" hidden="1">
                <a:extLst>
                  <a:ext uri="{63B3BB69-23CF-44E3-9099-C40C66FF867C}">
                    <a14:compatExt spid="_x0000_s5850"/>
                  </a:ext>
                  <a:ext uri="{FF2B5EF4-FFF2-40B4-BE49-F238E27FC236}">
                    <a16:creationId xmlns:a16="http://schemas.microsoft.com/office/drawing/2014/main" id="{00000000-0008-0000-0000-0000DA160000}"/>
                  </a:ext>
                </a:extLst>
              </xdr:cNvPr>
              <xdr:cNvSpPr/>
            </xdr:nvSpPr>
            <xdr:spPr bwMode="auto">
              <a:xfrm>
                <a:off x="4973429" y="6877088"/>
                <a:ext cx="24878" cy="730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852" name="Option Button 732" hidden="1">
                <a:extLst>
                  <a:ext uri="{63B3BB69-23CF-44E3-9099-C40C66FF867C}">
                    <a14:compatExt spid="_x0000_s5852"/>
                  </a:ext>
                  <a:ext uri="{FF2B5EF4-FFF2-40B4-BE49-F238E27FC236}">
                    <a16:creationId xmlns:a16="http://schemas.microsoft.com/office/drawing/2014/main" id="{00000000-0008-0000-0000-0000DC160000}"/>
                  </a:ext>
                </a:extLst>
              </xdr:cNvPr>
              <xdr:cNvSpPr/>
            </xdr:nvSpPr>
            <xdr:spPr bwMode="auto">
              <a:xfrm>
                <a:off x="4973249" y="6988134"/>
                <a:ext cx="35509" cy="8820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854" name="Option Button 734" hidden="1">
                <a:extLst>
                  <a:ext uri="{63B3BB69-23CF-44E3-9099-C40C66FF867C}">
                    <a14:compatExt spid="_x0000_s5854"/>
                  </a:ext>
                  <a:ext uri="{FF2B5EF4-FFF2-40B4-BE49-F238E27FC236}">
                    <a16:creationId xmlns:a16="http://schemas.microsoft.com/office/drawing/2014/main" id="{00000000-0008-0000-0000-0000DE160000}"/>
                  </a:ext>
                </a:extLst>
              </xdr:cNvPr>
              <xdr:cNvSpPr/>
            </xdr:nvSpPr>
            <xdr:spPr bwMode="auto">
              <a:xfrm>
                <a:off x="4973681" y="7115941"/>
                <a:ext cx="32538" cy="8384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865" name="Option Button 745" hidden="1">
                <a:extLst>
                  <a:ext uri="{63B3BB69-23CF-44E3-9099-C40C66FF867C}">
                    <a14:compatExt spid="_x0000_s5865"/>
                  </a:ext>
                  <a:ext uri="{FF2B5EF4-FFF2-40B4-BE49-F238E27FC236}">
                    <a16:creationId xmlns:a16="http://schemas.microsoft.com/office/drawing/2014/main" id="{00000000-0008-0000-0000-0000E9160000}"/>
                  </a:ext>
                </a:extLst>
              </xdr:cNvPr>
              <xdr:cNvSpPr/>
            </xdr:nvSpPr>
            <xdr:spPr bwMode="auto">
              <a:xfrm>
                <a:off x="4973178" y="7238242"/>
                <a:ext cx="35614" cy="6504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56</xdr:row>
          <xdr:rowOff>106680</xdr:rowOff>
        </xdr:from>
        <xdr:to>
          <xdr:col>9</xdr:col>
          <xdr:colOff>609600</xdr:colOff>
          <xdr:row>68</xdr:row>
          <xdr:rowOff>76200</xdr:rowOff>
        </xdr:to>
        <xdr:sp macro="" textlink="">
          <xdr:nvSpPr>
            <xdr:cNvPr id="5867" name="Group Box 747" hidden="1">
              <a:extLst>
                <a:ext uri="{63B3BB69-23CF-44E3-9099-C40C66FF867C}">
                  <a14:compatExt spid="_x0000_s5867"/>
                </a:ext>
                <a:ext uri="{FF2B5EF4-FFF2-40B4-BE49-F238E27FC236}">
                  <a16:creationId xmlns:a16="http://schemas.microsoft.com/office/drawing/2014/main" id="{00000000-0008-0000-0000-0000E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219075</xdr:colOff>
          <xdr:row>10</xdr:row>
          <xdr:rowOff>95250</xdr:rowOff>
        </xdr:from>
        <xdr:to>
          <xdr:col>8</xdr:col>
          <xdr:colOff>76200</xdr:colOff>
          <xdr:row>12</xdr:row>
          <xdr:rowOff>28575</xdr:rowOff>
        </xdr:to>
        <xdr:grpSp>
          <xdr:nvGrpSpPr>
            <xdr:cNvPr id="17" name="Group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GrpSpPr/>
          </xdr:nvGrpSpPr>
          <xdr:grpSpPr>
            <a:xfrm>
              <a:off x="1423035" y="2213610"/>
              <a:ext cx="3888105" cy="299085"/>
              <a:chOff x="762000" y="2447926"/>
              <a:chExt cx="4895849" cy="314326"/>
            </a:xfrm>
          </xdr:grpSpPr>
          <xdr:sp macro="" textlink="">
            <xdr:nvSpPr>
              <xdr:cNvPr id="5756" name="Option Button 636" hidden="1">
                <a:extLst>
                  <a:ext uri="{63B3BB69-23CF-44E3-9099-C40C66FF867C}">
                    <a14:compatExt spid="_x0000_s5756"/>
                  </a:ext>
                  <a:ext uri="{FF2B5EF4-FFF2-40B4-BE49-F238E27FC236}">
                    <a16:creationId xmlns:a16="http://schemas.microsoft.com/office/drawing/2014/main" id="{00000000-0008-0000-0000-00007C160000}"/>
                  </a:ext>
                </a:extLst>
              </xdr:cNvPr>
              <xdr:cNvSpPr/>
            </xdr:nvSpPr>
            <xdr:spPr bwMode="auto">
              <a:xfrm>
                <a:off x="833795" y="2501903"/>
                <a:ext cx="302135" cy="21907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sv-SE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33</a:t>
                </a:r>
              </a:p>
            </xdr:txBody>
          </xdr:sp>
          <xdr:sp macro="" textlink="">
            <xdr:nvSpPr>
              <xdr:cNvPr id="5760" name="Option Button 640" hidden="1">
                <a:extLst>
                  <a:ext uri="{63B3BB69-23CF-44E3-9099-C40C66FF867C}">
                    <a14:compatExt spid="_x0000_s5760"/>
                  </a:ext>
                  <a:ext uri="{FF2B5EF4-FFF2-40B4-BE49-F238E27FC236}">
                    <a16:creationId xmlns:a16="http://schemas.microsoft.com/office/drawing/2014/main" id="{00000000-0008-0000-0000-000080160000}"/>
                  </a:ext>
                </a:extLst>
              </xdr:cNvPr>
              <xdr:cNvSpPr/>
            </xdr:nvSpPr>
            <xdr:spPr bwMode="auto">
              <a:xfrm>
                <a:off x="1602541" y="2511431"/>
                <a:ext cx="303717" cy="21907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sv-SE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36</a:t>
                </a:r>
              </a:p>
            </xdr:txBody>
          </xdr:sp>
          <xdr:sp macro="" textlink="">
            <xdr:nvSpPr>
              <xdr:cNvPr id="5761" name="Option Button 641" hidden="1">
                <a:extLst>
                  <a:ext uri="{63B3BB69-23CF-44E3-9099-C40C66FF867C}">
                    <a14:compatExt spid="_x0000_s5761"/>
                  </a:ext>
                  <a:ext uri="{FF2B5EF4-FFF2-40B4-BE49-F238E27FC236}">
                    <a16:creationId xmlns:a16="http://schemas.microsoft.com/office/drawing/2014/main" id="{00000000-0008-0000-0000-000081160000}"/>
                  </a:ext>
                </a:extLst>
              </xdr:cNvPr>
              <xdr:cNvSpPr/>
            </xdr:nvSpPr>
            <xdr:spPr bwMode="auto">
              <a:xfrm>
                <a:off x="2370342" y="2509844"/>
                <a:ext cx="303717" cy="21907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sv-SE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39</a:t>
                </a:r>
              </a:p>
            </xdr:txBody>
          </xdr:sp>
          <xdr:sp macro="" textlink="">
            <xdr:nvSpPr>
              <xdr:cNvPr id="5794" name="Option Button 674" hidden="1">
                <a:extLst>
                  <a:ext uri="{63B3BB69-23CF-44E3-9099-C40C66FF867C}">
                    <a14:compatExt spid="_x0000_s5794"/>
                  </a:ext>
                  <a:ext uri="{FF2B5EF4-FFF2-40B4-BE49-F238E27FC236}">
                    <a16:creationId xmlns:a16="http://schemas.microsoft.com/office/drawing/2014/main" id="{00000000-0008-0000-0000-0000A2160000}"/>
                  </a:ext>
                </a:extLst>
              </xdr:cNvPr>
              <xdr:cNvSpPr/>
            </xdr:nvSpPr>
            <xdr:spPr bwMode="auto">
              <a:xfrm>
                <a:off x="3101192" y="2505079"/>
                <a:ext cx="303717" cy="21907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sv-SE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42</a:t>
                </a:r>
              </a:p>
            </xdr:txBody>
          </xdr:sp>
          <xdr:sp macro="" textlink="">
            <xdr:nvSpPr>
              <xdr:cNvPr id="5795" name="Option Button 675" hidden="1">
                <a:extLst>
                  <a:ext uri="{63B3BB69-23CF-44E3-9099-C40C66FF867C}">
                    <a14:compatExt spid="_x0000_s5795"/>
                  </a:ext>
                  <a:ext uri="{FF2B5EF4-FFF2-40B4-BE49-F238E27FC236}">
                    <a16:creationId xmlns:a16="http://schemas.microsoft.com/office/drawing/2014/main" id="{00000000-0008-0000-0000-0000A3160000}"/>
                  </a:ext>
                </a:extLst>
              </xdr:cNvPr>
              <xdr:cNvSpPr/>
            </xdr:nvSpPr>
            <xdr:spPr bwMode="auto">
              <a:xfrm>
                <a:off x="3887549" y="2506667"/>
                <a:ext cx="303717" cy="21907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sv-SE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45</a:t>
                </a:r>
              </a:p>
            </xdr:txBody>
          </xdr:sp>
          <xdr:sp macro="" textlink="">
            <xdr:nvSpPr>
              <xdr:cNvPr id="5797" name="Group Box 677" hidden="1">
                <a:extLst>
                  <a:ext uri="{63B3BB69-23CF-44E3-9099-C40C66FF867C}">
                    <a14:compatExt spid="_x0000_s5797"/>
                  </a:ext>
                  <a:ext uri="{FF2B5EF4-FFF2-40B4-BE49-F238E27FC236}">
                    <a16:creationId xmlns:a16="http://schemas.microsoft.com/office/drawing/2014/main" id="{00000000-0008-0000-0000-0000A5160000}"/>
                  </a:ext>
                </a:extLst>
              </xdr:cNvPr>
              <xdr:cNvSpPr/>
            </xdr:nvSpPr>
            <xdr:spPr bwMode="auto">
              <a:xfrm>
                <a:off x="762000" y="2447926"/>
                <a:ext cx="4895849" cy="314326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</xdr:sp>
          <xdr:sp macro="" textlink="">
            <xdr:nvSpPr>
              <xdr:cNvPr id="5877" name="Option Button 757" hidden="1">
                <a:extLst>
                  <a:ext uri="{63B3BB69-23CF-44E3-9099-C40C66FF867C}">
                    <a14:compatExt spid="_x0000_s5877"/>
                  </a:ext>
                  <a:ext uri="{FF2B5EF4-FFF2-40B4-BE49-F238E27FC236}">
                    <a16:creationId xmlns:a16="http://schemas.microsoft.com/office/drawing/2014/main" id="{00000000-0008-0000-0000-0000F5160000}"/>
                  </a:ext>
                </a:extLst>
              </xdr:cNvPr>
              <xdr:cNvSpPr/>
            </xdr:nvSpPr>
            <xdr:spPr bwMode="auto">
              <a:xfrm>
                <a:off x="4610234" y="2514600"/>
                <a:ext cx="304799" cy="21907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106680</xdr:colOff>
          <xdr:row>51</xdr:row>
          <xdr:rowOff>38100</xdr:rowOff>
        </xdr:from>
        <xdr:to>
          <xdr:col>8</xdr:col>
          <xdr:colOff>144780</xdr:colOff>
          <xdr:row>53</xdr:row>
          <xdr:rowOff>30480</xdr:rowOff>
        </xdr:to>
        <xdr:sp macro="" textlink="">
          <xdr:nvSpPr>
            <xdr:cNvPr id="5882" name="Group Box 762" hidden="1">
              <a:extLst>
                <a:ext uri="{63B3BB69-23CF-44E3-9099-C40C66FF867C}">
                  <a14:compatExt spid="_x0000_s5882"/>
                </a:ext>
                <a:ext uri="{FF2B5EF4-FFF2-40B4-BE49-F238E27FC236}">
                  <a16:creationId xmlns:a16="http://schemas.microsoft.com/office/drawing/2014/main" id="{00000000-0008-0000-0000-0000F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590551</xdr:colOff>
          <xdr:row>92</xdr:row>
          <xdr:rowOff>137274</xdr:rowOff>
        </xdr:from>
        <xdr:to>
          <xdr:col>9</xdr:col>
          <xdr:colOff>0</xdr:colOff>
          <xdr:row>93</xdr:row>
          <xdr:rowOff>190497</xdr:rowOff>
        </xdr:to>
        <xdr:grpSp>
          <xdr:nvGrpSpPr>
            <xdr:cNvPr id="25" name="Group 24">
              <a:extLst>
                <a:ext uri="{FF2B5EF4-FFF2-40B4-BE49-F238E27FC236}">
                  <a16:creationId xmlns:a16="http://schemas.microsoft.com/office/drawing/2014/main" id="{00000000-0008-0000-0000-000019000000}"/>
                </a:ext>
              </a:extLst>
            </xdr:cNvPr>
            <xdr:cNvGrpSpPr/>
          </xdr:nvGrpSpPr>
          <xdr:grpSpPr>
            <a:xfrm>
              <a:off x="590551" y="18067134"/>
              <a:ext cx="5307329" cy="243723"/>
              <a:chOff x="744945" y="14992791"/>
              <a:chExt cx="3498881" cy="283262"/>
            </a:xfrm>
          </xdr:grpSpPr>
          <xdr:sp macro="" textlink="">
            <xdr:nvSpPr>
              <xdr:cNvPr id="5889" name="Option Button 769" hidden="1">
                <a:extLst>
                  <a:ext uri="{63B3BB69-23CF-44E3-9099-C40C66FF867C}">
                    <a14:compatExt spid="_x0000_s5889"/>
                  </a:ext>
                  <a:ext uri="{FF2B5EF4-FFF2-40B4-BE49-F238E27FC236}">
                    <a16:creationId xmlns:a16="http://schemas.microsoft.com/office/drawing/2014/main" id="{00000000-0008-0000-0000-000001170000}"/>
                  </a:ext>
                </a:extLst>
              </xdr:cNvPr>
              <xdr:cNvSpPr/>
            </xdr:nvSpPr>
            <xdr:spPr bwMode="auto">
              <a:xfrm>
                <a:off x="744945" y="15025829"/>
                <a:ext cx="187210" cy="22812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891" name="Option Button 771" hidden="1">
                <a:extLst>
                  <a:ext uri="{63B3BB69-23CF-44E3-9099-C40C66FF867C}">
                    <a14:compatExt spid="_x0000_s5891"/>
                  </a:ext>
                  <a:ext uri="{FF2B5EF4-FFF2-40B4-BE49-F238E27FC236}">
                    <a16:creationId xmlns:a16="http://schemas.microsoft.com/office/drawing/2014/main" id="{00000000-0008-0000-0000-000003170000}"/>
                  </a:ext>
                </a:extLst>
              </xdr:cNvPr>
              <xdr:cNvSpPr/>
            </xdr:nvSpPr>
            <xdr:spPr bwMode="auto">
              <a:xfrm>
                <a:off x="2013446" y="15007973"/>
                <a:ext cx="192625" cy="23762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892" name="Option Button 772" hidden="1">
                <a:extLst>
                  <a:ext uri="{63B3BB69-23CF-44E3-9099-C40C66FF867C}">
                    <a14:compatExt spid="_x0000_s5892"/>
                  </a:ext>
                  <a:ext uri="{FF2B5EF4-FFF2-40B4-BE49-F238E27FC236}">
                    <a16:creationId xmlns:a16="http://schemas.microsoft.com/office/drawing/2014/main" id="{00000000-0008-0000-0000-000004170000}"/>
                  </a:ext>
                </a:extLst>
              </xdr:cNvPr>
              <xdr:cNvSpPr/>
            </xdr:nvSpPr>
            <xdr:spPr bwMode="auto">
              <a:xfrm>
                <a:off x="3181738" y="15009853"/>
                <a:ext cx="198013" cy="21389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894" name="Option Button 774" hidden="1">
                <a:extLst>
                  <a:ext uri="{63B3BB69-23CF-44E3-9099-C40C66FF867C}">
                    <a14:compatExt spid="_x0000_s5894"/>
                  </a:ext>
                  <a:ext uri="{FF2B5EF4-FFF2-40B4-BE49-F238E27FC236}">
                    <a16:creationId xmlns:a16="http://schemas.microsoft.com/office/drawing/2014/main" id="{00000000-0008-0000-0000-000006170000}"/>
                  </a:ext>
                </a:extLst>
              </xdr:cNvPr>
              <xdr:cNvSpPr/>
            </xdr:nvSpPr>
            <xdr:spPr bwMode="auto">
              <a:xfrm>
                <a:off x="4072134" y="14992791"/>
                <a:ext cx="171692" cy="28326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45720</xdr:colOff>
          <xdr:row>92</xdr:row>
          <xdr:rowOff>60960</xdr:rowOff>
        </xdr:from>
        <xdr:to>
          <xdr:col>9</xdr:col>
          <xdr:colOff>251460</xdr:colOff>
          <xdr:row>95</xdr:row>
          <xdr:rowOff>22860</xdr:rowOff>
        </xdr:to>
        <xdr:sp macro="" textlink="">
          <xdr:nvSpPr>
            <xdr:cNvPr id="5895" name="Group Box 775" hidden="1">
              <a:extLst>
                <a:ext uri="{63B3BB69-23CF-44E3-9099-C40C66FF867C}">
                  <a14:compatExt spid="_x0000_s5895"/>
                </a:ext>
                <a:ext uri="{FF2B5EF4-FFF2-40B4-BE49-F238E27FC236}">
                  <a16:creationId xmlns:a16="http://schemas.microsoft.com/office/drawing/2014/main" id="{00000000-0008-0000-0000-00000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238125</xdr:colOff>
          <xdr:row>111</xdr:row>
          <xdr:rowOff>12862</xdr:rowOff>
        </xdr:from>
        <xdr:to>
          <xdr:col>8</xdr:col>
          <xdr:colOff>333376</xdr:colOff>
          <xdr:row>114</xdr:row>
          <xdr:rowOff>11603</xdr:rowOff>
        </xdr:to>
        <xdr:grpSp>
          <xdr:nvGrpSpPr>
            <xdr:cNvPr id="31" name="Group 30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GrpSpPr/>
          </xdr:nvGrpSpPr>
          <xdr:grpSpPr>
            <a:xfrm>
              <a:off x="2105025" y="21623182"/>
              <a:ext cx="3463291" cy="570241"/>
              <a:chOff x="1912378" y="18861789"/>
              <a:chExt cx="1953069" cy="505348"/>
            </a:xfrm>
          </xdr:grpSpPr>
          <xdr:sp macro="" textlink="">
            <xdr:nvSpPr>
              <xdr:cNvPr id="5915" name="Option Button 795" hidden="1">
                <a:extLst>
                  <a:ext uri="{63B3BB69-23CF-44E3-9099-C40C66FF867C}">
                    <a14:compatExt spid="_x0000_s5915"/>
                  </a:ext>
                  <a:ext uri="{FF2B5EF4-FFF2-40B4-BE49-F238E27FC236}">
                    <a16:creationId xmlns:a16="http://schemas.microsoft.com/office/drawing/2014/main" id="{00000000-0008-0000-0000-00001B170000}"/>
                  </a:ext>
                </a:extLst>
              </xdr:cNvPr>
              <xdr:cNvSpPr/>
            </xdr:nvSpPr>
            <xdr:spPr bwMode="auto">
              <a:xfrm>
                <a:off x="1912378" y="18867305"/>
                <a:ext cx="121035" cy="17551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916" name="Option Button 796" hidden="1">
                <a:extLst>
                  <a:ext uri="{63B3BB69-23CF-44E3-9099-C40C66FF867C}">
                    <a14:compatExt spid="_x0000_s5916"/>
                  </a:ext>
                  <a:ext uri="{FF2B5EF4-FFF2-40B4-BE49-F238E27FC236}">
                    <a16:creationId xmlns:a16="http://schemas.microsoft.com/office/drawing/2014/main" id="{00000000-0008-0000-0000-00001C170000}"/>
                  </a:ext>
                </a:extLst>
              </xdr:cNvPr>
              <xdr:cNvSpPr/>
            </xdr:nvSpPr>
            <xdr:spPr bwMode="auto">
              <a:xfrm>
                <a:off x="2783134" y="18861789"/>
                <a:ext cx="141539" cy="15744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917" name="Option Button 797" hidden="1">
                <a:extLst>
                  <a:ext uri="{63B3BB69-23CF-44E3-9099-C40C66FF867C}">
                    <a14:compatExt spid="_x0000_s5917"/>
                  </a:ext>
                  <a:ext uri="{FF2B5EF4-FFF2-40B4-BE49-F238E27FC236}">
                    <a16:creationId xmlns:a16="http://schemas.microsoft.com/office/drawing/2014/main" id="{00000000-0008-0000-0000-00001D170000}"/>
                  </a:ext>
                </a:extLst>
              </xdr:cNvPr>
              <xdr:cNvSpPr/>
            </xdr:nvSpPr>
            <xdr:spPr bwMode="auto">
              <a:xfrm>
                <a:off x="3748411" y="18875747"/>
                <a:ext cx="117036" cy="1519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918" name="Option Button 798" hidden="1">
                <a:extLst>
                  <a:ext uri="{63B3BB69-23CF-44E3-9099-C40C66FF867C}">
                    <a14:compatExt spid="_x0000_s5918"/>
                  </a:ext>
                  <a:ext uri="{FF2B5EF4-FFF2-40B4-BE49-F238E27FC236}">
                    <a16:creationId xmlns:a16="http://schemas.microsoft.com/office/drawing/2014/main" id="{00000000-0008-0000-0000-00001E170000}"/>
                  </a:ext>
                </a:extLst>
              </xdr:cNvPr>
              <xdr:cNvSpPr/>
            </xdr:nvSpPr>
            <xdr:spPr bwMode="auto">
              <a:xfrm>
                <a:off x="2310310" y="19205160"/>
                <a:ext cx="119219" cy="1601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919" name="Option Button 799" hidden="1">
                <a:extLst>
                  <a:ext uri="{63B3BB69-23CF-44E3-9099-C40C66FF867C}">
                    <a14:compatExt spid="_x0000_s5919"/>
                  </a:ext>
                  <a:ext uri="{FF2B5EF4-FFF2-40B4-BE49-F238E27FC236}">
                    <a16:creationId xmlns:a16="http://schemas.microsoft.com/office/drawing/2014/main" id="{00000000-0008-0000-0000-00001F170000}"/>
                  </a:ext>
                </a:extLst>
              </xdr:cNvPr>
              <xdr:cNvSpPr/>
            </xdr:nvSpPr>
            <xdr:spPr bwMode="auto">
              <a:xfrm>
                <a:off x="3184208" y="19201292"/>
                <a:ext cx="193605" cy="16584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110</xdr:row>
          <xdr:rowOff>137160</xdr:rowOff>
        </xdr:from>
        <xdr:to>
          <xdr:col>9</xdr:col>
          <xdr:colOff>266700</xdr:colOff>
          <xdr:row>114</xdr:row>
          <xdr:rowOff>182880</xdr:rowOff>
        </xdr:to>
        <xdr:sp macro="" textlink="">
          <xdr:nvSpPr>
            <xdr:cNvPr id="5921" name="Group Box 801" hidden="1">
              <a:extLst>
                <a:ext uri="{63B3BB69-23CF-44E3-9099-C40C66FF867C}">
                  <a14:compatExt spid="_x0000_s5921"/>
                </a:ext>
                <a:ext uri="{FF2B5EF4-FFF2-40B4-BE49-F238E27FC236}">
                  <a16:creationId xmlns:a16="http://schemas.microsoft.com/office/drawing/2014/main" id="{00000000-0008-0000-0000-00002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123824</xdr:colOff>
      <xdr:row>19</xdr:row>
      <xdr:rowOff>142874</xdr:rowOff>
    </xdr:from>
    <xdr:to>
      <xdr:col>4</xdr:col>
      <xdr:colOff>53975</xdr:colOff>
      <xdr:row>28</xdr:row>
      <xdr:rowOff>150388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98" t="52689" r="25528" b="6250"/>
        <a:stretch/>
      </xdr:blipFill>
      <xdr:spPr>
        <a:xfrm>
          <a:off x="123824" y="4038599"/>
          <a:ext cx="2390776" cy="1718839"/>
        </a:xfrm>
        <a:prstGeom prst="roundRect">
          <a:avLst>
            <a:gd name="adj" fmla="val 16667"/>
          </a:avLst>
        </a:prstGeom>
        <a:noFill/>
        <a:ln>
          <a:solidFill>
            <a:srgbClr val="0070C0"/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190502</xdr:colOff>
      <xdr:row>75</xdr:row>
      <xdr:rowOff>85725</xdr:rowOff>
    </xdr:from>
    <xdr:to>
      <xdr:col>0</xdr:col>
      <xdr:colOff>720725</xdr:colOff>
      <xdr:row>79</xdr:row>
      <xdr:rowOff>72782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77" t="5646" r="5375" b="4032"/>
        <a:stretch/>
      </xdr:blipFill>
      <xdr:spPr>
        <a:xfrm>
          <a:off x="190502" y="14849475"/>
          <a:ext cx="523873" cy="742707"/>
        </a:xfrm>
        <a:prstGeom prst="roundRect">
          <a:avLst>
            <a:gd name="adj" fmla="val 16667"/>
          </a:avLst>
        </a:prstGeom>
        <a:ln>
          <a:solidFill>
            <a:srgbClr val="0070C0"/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0</xdr:col>
      <xdr:colOff>133350</xdr:colOff>
      <xdr:row>33</xdr:row>
      <xdr:rowOff>57150</xdr:rowOff>
    </xdr:from>
    <xdr:to>
      <xdr:col>2</xdr:col>
      <xdr:colOff>247650</xdr:colOff>
      <xdr:row>39</xdr:row>
      <xdr:rowOff>114299</xdr:rowOff>
    </xdr:to>
    <xdr:grpSp>
      <xdr:nvGrpSpPr>
        <xdr:cNvPr id="61" name="Group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GrpSpPr/>
      </xdr:nvGrpSpPr>
      <xdr:grpSpPr>
        <a:xfrm>
          <a:off x="133350" y="6503670"/>
          <a:ext cx="1318260" cy="1200149"/>
          <a:chOff x="0" y="6657975"/>
          <a:chExt cx="1317991" cy="1268543"/>
        </a:xfrm>
      </xdr:grpSpPr>
      <xdr:pic>
        <xdr:nvPicPr>
          <xdr:cNvPr id="59" name="Picture 5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723" t="22727" r="2777" b="14109"/>
          <a:stretch/>
        </xdr:blipFill>
        <xdr:spPr>
          <a:xfrm>
            <a:off x="0" y="6657975"/>
            <a:ext cx="1317991" cy="1268543"/>
          </a:xfrm>
          <a:prstGeom prst="roundRect">
            <a:avLst>
              <a:gd name="adj" fmla="val 16667"/>
            </a:avLst>
          </a:prstGeom>
          <a:ln>
            <a:solidFill>
              <a:srgbClr val="0070C0"/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cxnSp macro="">
        <xdr:nvCxnSpPr>
          <xdr:cNvPr id="60" name="Straight Arrow Connector 5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CxnSpPr/>
        </xdr:nvCxnSpPr>
        <xdr:spPr>
          <a:xfrm>
            <a:off x="600075" y="6715125"/>
            <a:ext cx="19050" cy="685800"/>
          </a:xfrm>
          <a:prstGeom prst="straightConnector1">
            <a:avLst/>
          </a:prstGeom>
          <a:ln w="19050">
            <a:solidFill>
              <a:srgbClr val="FF0000"/>
            </a:solidFill>
            <a:headEnd type="stealth"/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411480</xdr:colOff>
          <xdr:row>40</xdr:row>
          <xdr:rowOff>160020</xdr:rowOff>
        </xdr:from>
        <xdr:to>
          <xdr:col>9</xdr:col>
          <xdr:colOff>327660</xdr:colOff>
          <xdr:row>43</xdr:row>
          <xdr:rowOff>182880</xdr:rowOff>
        </xdr:to>
        <xdr:sp macro="" textlink="">
          <xdr:nvSpPr>
            <xdr:cNvPr id="5936" name="Group Box 816" hidden="1">
              <a:extLst>
                <a:ext uri="{63B3BB69-23CF-44E3-9099-C40C66FF867C}">
                  <a14:compatExt spid="_x0000_s5936"/>
                </a:ext>
                <a:ext uri="{FF2B5EF4-FFF2-40B4-BE49-F238E27FC236}">
                  <a16:creationId xmlns:a16="http://schemas.microsoft.com/office/drawing/2014/main" id="{00000000-0008-0000-0000-00003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9526</xdr:colOff>
          <xdr:row>33</xdr:row>
          <xdr:rowOff>190483</xdr:rowOff>
        </xdr:from>
        <xdr:to>
          <xdr:col>9</xdr:col>
          <xdr:colOff>85725</xdr:colOff>
          <xdr:row>36</xdr:row>
          <xdr:rowOff>168198</xdr:rowOff>
        </xdr:to>
        <xdr:grpSp>
          <xdr:nvGrpSpPr>
            <xdr:cNvPr id="6" name="Group 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GrpSpPr/>
          </xdr:nvGrpSpPr>
          <xdr:grpSpPr>
            <a:xfrm>
              <a:off x="1876426" y="6637003"/>
              <a:ext cx="4107179" cy="549215"/>
              <a:chOff x="2019302" y="6683590"/>
              <a:chExt cx="4181702" cy="559092"/>
            </a:xfrm>
          </xdr:grpSpPr>
          <xdr:sp macro="" textlink="">
            <xdr:nvSpPr>
              <xdr:cNvPr id="5941" name="Option Button 821" hidden="1">
                <a:extLst>
                  <a:ext uri="{63B3BB69-23CF-44E3-9099-C40C66FF867C}">
                    <a14:compatExt spid="_x0000_s5941"/>
                  </a:ext>
                  <a:ext uri="{FF2B5EF4-FFF2-40B4-BE49-F238E27FC236}">
                    <a16:creationId xmlns:a16="http://schemas.microsoft.com/office/drawing/2014/main" id="{00000000-0008-0000-0000-000035170000}"/>
                  </a:ext>
                </a:extLst>
              </xdr:cNvPr>
              <xdr:cNvSpPr/>
            </xdr:nvSpPr>
            <xdr:spPr bwMode="auto">
              <a:xfrm>
                <a:off x="2032000" y="6683590"/>
                <a:ext cx="290181" cy="23524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sv-SE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22</a:t>
                </a:r>
              </a:p>
            </xdr:txBody>
          </xdr:sp>
          <xdr:sp macro="" textlink="">
            <xdr:nvSpPr>
              <xdr:cNvPr id="5942" name="Option Button 822" hidden="1">
                <a:extLst>
                  <a:ext uri="{63B3BB69-23CF-44E3-9099-C40C66FF867C}">
                    <a14:compatExt spid="_x0000_s5942"/>
                  </a:ext>
                  <a:ext uri="{FF2B5EF4-FFF2-40B4-BE49-F238E27FC236}">
                    <a16:creationId xmlns:a16="http://schemas.microsoft.com/office/drawing/2014/main" id="{00000000-0008-0000-0000-000036170000}"/>
                  </a:ext>
                </a:extLst>
              </xdr:cNvPr>
              <xdr:cNvSpPr/>
            </xdr:nvSpPr>
            <xdr:spPr bwMode="auto">
              <a:xfrm>
                <a:off x="2616201" y="6701399"/>
                <a:ext cx="282429" cy="21375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sv-SE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23</a:t>
                </a:r>
              </a:p>
            </xdr:txBody>
          </xdr:sp>
          <xdr:sp macro="" textlink="">
            <xdr:nvSpPr>
              <xdr:cNvPr id="5944" name="Option Button 824" hidden="1">
                <a:extLst>
                  <a:ext uri="{63B3BB69-23CF-44E3-9099-C40C66FF867C}">
                    <a14:compatExt spid="_x0000_s5944"/>
                  </a:ext>
                  <a:ext uri="{FF2B5EF4-FFF2-40B4-BE49-F238E27FC236}">
                    <a16:creationId xmlns:a16="http://schemas.microsoft.com/office/drawing/2014/main" id="{00000000-0008-0000-0000-000038170000}"/>
                  </a:ext>
                </a:extLst>
              </xdr:cNvPr>
              <xdr:cNvSpPr/>
            </xdr:nvSpPr>
            <xdr:spPr bwMode="auto">
              <a:xfrm>
                <a:off x="3200400" y="6702819"/>
                <a:ext cx="216058" cy="18864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sv-SE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24</a:t>
                </a:r>
              </a:p>
            </xdr:txBody>
          </xdr:sp>
          <xdr:sp macro="" textlink="">
            <xdr:nvSpPr>
              <xdr:cNvPr id="5946" name="Option Button 826" hidden="1">
                <a:extLst>
                  <a:ext uri="{63B3BB69-23CF-44E3-9099-C40C66FF867C}">
                    <a14:compatExt spid="_x0000_s5946"/>
                  </a:ext>
                  <a:ext uri="{FF2B5EF4-FFF2-40B4-BE49-F238E27FC236}">
                    <a16:creationId xmlns:a16="http://schemas.microsoft.com/office/drawing/2014/main" id="{00000000-0008-0000-0000-00003A170000}"/>
                  </a:ext>
                </a:extLst>
              </xdr:cNvPr>
              <xdr:cNvSpPr/>
            </xdr:nvSpPr>
            <xdr:spPr bwMode="auto">
              <a:xfrm>
                <a:off x="3759201" y="6692020"/>
                <a:ext cx="233709" cy="21678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sv-SE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25</a:t>
                </a:r>
              </a:p>
            </xdr:txBody>
          </xdr:sp>
          <xdr:sp macro="" textlink="">
            <xdr:nvSpPr>
              <xdr:cNvPr id="5948" name="Option Button 828" hidden="1">
                <a:extLst>
                  <a:ext uri="{63B3BB69-23CF-44E3-9099-C40C66FF867C}">
                    <a14:compatExt spid="_x0000_s5948"/>
                  </a:ext>
                  <a:ext uri="{FF2B5EF4-FFF2-40B4-BE49-F238E27FC236}">
                    <a16:creationId xmlns:a16="http://schemas.microsoft.com/office/drawing/2014/main" id="{00000000-0008-0000-0000-00003C170000}"/>
                  </a:ext>
                </a:extLst>
              </xdr:cNvPr>
              <xdr:cNvSpPr/>
            </xdr:nvSpPr>
            <xdr:spPr bwMode="auto">
              <a:xfrm>
                <a:off x="4362449" y="6710777"/>
                <a:ext cx="285071" cy="2043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sv-SE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26</a:t>
                </a:r>
              </a:p>
            </xdr:txBody>
          </xdr:sp>
          <xdr:sp macro="" textlink="">
            <xdr:nvSpPr>
              <xdr:cNvPr id="5949" name="Option Button 829" hidden="1">
                <a:extLst>
                  <a:ext uri="{63B3BB69-23CF-44E3-9099-C40C66FF867C}">
                    <a14:compatExt spid="_x0000_s5949"/>
                  </a:ext>
                  <a:ext uri="{FF2B5EF4-FFF2-40B4-BE49-F238E27FC236}">
                    <a16:creationId xmlns:a16="http://schemas.microsoft.com/office/drawing/2014/main" id="{00000000-0008-0000-0000-00003D170000}"/>
                  </a:ext>
                </a:extLst>
              </xdr:cNvPr>
              <xdr:cNvSpPr/>
            </xdr:nvSpPr>
            <xdr:spPr bwMode="auto">
              <a:xfrm>
                <a:off x="4933951" y="6701716"/>
                <a:ext cx="250940" cy="22313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sv-SE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27</a:t>
                </a:r>
              </a:p>
            </xdr:txBody>
          </xdr:sp>
          <xdr:sp macro="" textlink="">
            <xdr:nvSpPr>
              <xdr:cNvPr id="5951" name="Option Button 831" hidden="1">
                <a:extLst>
                  <a:ext uri="{63B3BB69-23CF-44E3-9099-C40C66FF867C}">
                    <a14:compatExt spid="_x0000_s5951"/>
                  </a:ext>
                  <a:ext uri="{FF2B5EF4-FFF2-40B4-BE49-F238E27FC236}">
                    <a16:creationId xmlns:a16="http://schemas.microsoft.com/office/drawing/2014/main" id="{00000000-0008-0000-0000-00003F170000}"/>
                  </a:ext>
                </a:extLst>
              </xdr:cNvPr>
              <xdr:cNvSpPr/>
            </xdr:nvSpPr>
            <xdr:spPr bwMode="auto">
              <a:xfrm>
                <a:off x="5467350" y="6701398"/>
                <a:ext cx="274451" cy="22645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sv-SE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28</a:t>
                </a:r>
              </a:p>
            </xdr:txBody>
          </xdr:sp>
          <xdr:sp macro="" textlink="">
            <xdr:nvSpPr>
              <xdr:cNvPr id="5952" name="Option Button 832" hidden="1">
                <a:extLst>
                  <a:ext uri="{63B3BB69-23CF-44E3-9099-C40C66FF867C}">
                    <a14:compatExt spid="_x0000_s5952"/>
                  </a:ext>
                  <a:ext uri="{FF2B5EF4-FFF2-40B4-BE49-F238E27FC236}">
                    <a16:creationId xmlns:a16="http://schemas.microsoft.com/office/drawing/2014/main" id="{00000000-0008-0000-0000-000040170000}"/>
                  </a:ext>
                </a:extLst>
              </xdr:cNvPr>
              <xdr:cNvSpPr/>
            </xdr:nvSpPr>
            <xdr:spPr bwMode="auto">
              <a:xfrm>
                <a:off x="2019302" y="7001506"/>
                <a:ext cx="312651" cy="20574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sv-SE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29</a:t>
                </a:r>
              </a:p>
            </xdr:txBody>
          </xdr:sp>
          <xdr:sp macro="" textlink="">
            <xdr:nvSpPr>
              <xdr:cNvPr id="5954" name="Option Button 834" hidden="1">
                <a:extLst>
                  <a:ext uri="{63B3BB69-23CF-44E3-9099-C40C66FF867C}">
                    <a14:compatExt spid="_x0000_s5954"/>
                  </a:ext>
                  <a:ext uri="{FF2B5EF4-FFF2-40B4-BE49-F238E27FC236}">
                    <a16:creationId xmlns:a16="http://schemas.microsoft.com/office/drawing/2014/main" id="{00000000-0008-0000-0000-000042170000}"/>
                  </a:ext>
                </a:extLst>
              </xdr:cNvPr>
              <xdr:cNvSpPr/>
            </xdr:nvSpPr>
            <xdr:spPr bwMode="auto">
              <a:xfrm>
                <a:off x="2609850" y="6992445"/>
                <a:ext cx="279009" cy="22450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sv-SE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30</a:t>
                </a:r>
              </a:p>
            </xdr:txBody>
          </xdr:sp>
          <xdr:sp macro="" textlink="">
            <xdr:nvSpPr>
              <xdr:cNvPr id="5956" name="Option Button 836" hidden="1">
                <a:extLst>
                  <a:ext uri="{63B3BB69-23CF-44E3-9099-C40C66FF867C}">
                    <a14:compatExt spid="_x0000_s5956"/>
                  </a:ext>
                  <a:ext uri="{FF2B5EF4-FFF2-40B4-BE49-F238E27FC236}">
                    <a16:creationId xmlns:a16="http://schemas.microsoft.com/office/drawing/2014/main" id="{00000000-0008-0000-0000-000044170000}"/>
                  </a:ext>
                </a:extLst>
              </xdr:cNvPr>
              <xdr:cNvSpPr/>
            </xdr:nvSpPr>
            <xdr:spPr bwMode="auto">
              <a:xfrm>
                <a:off x="3213101" y="6993080"/>
                <a:ext cx="261980" cy="24960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sv-SE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31</a:t>
                </a:r>
              </a:p>
            </xdr:txBody>
          </xdr:sp>
          <xdr:sp macro="" textlink="">
            <xdr:nvSpPr>
              <xdr:cNvPr id="5958" name="Option Button 838" hidden="1">
                <a:extLst>
                  <a:ext uri="{63B3BB69-23CF-44E3-9099-C40C66FF867C}">
                    <a14:compatExt spid="_x0000_s5958"/>
                  </a:ext>
                  <a:ext uri="{FF2B5EF4-FFF2-40B4-BE49-F238E27FC236}">
                    <a16:creationId xmlns:a16="http://schemas.microsoft.com/office/drawing/2014/main" id="{00000000-0008-0000-0000-000046170000}"/>
                  </a:ext>
                </a:extLst>
              </xdr:cNvPr>
              <xdr:cNvSpPr/>
            </xdr:nvSpPr>
            <xdr:spPr bwMode="auto">
              <a:xfrm>
                <a:off x="3752850" y="6981996"/>
                <a:ext cx="259600" cy="25428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sv-SE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32</a:t>
                </a:r>
              </a:p>
            </xdr:txBody>
          </xdr:sp>
          <xdr:sp macro="" textlink="">
            <xdr:nvSpPr>
              <xdr:cNvPr id="5959" name="Option Button 839" hidden="1">
                <a:extLst>
                  <a:ext uri="{63B3BB69-23CF-44E3-9099-C40C66FF867C}">
                    <a14:compatExt spid="_x0000_s5959"/>
                  </a:ext>
                  <a:ext uri="{FF2B5EF4-FFF2-40B4-BE49-F238E27FC236}">
                    <a16:creationId xmlns:a16="http://schemas.microsoft.com/office/drawing/2014/main" id="{00000000-0008-0000-0000-000047170000}"/>
                  </a:ext>
                </a:extLst>
              </xdr:cNvPr>
              <xdr:cNvSpPr/>
            </xdr:nvSpPr>
            <xdr:spPr bwMode="auto">
              <a:xfrm>
                <a:off x="4356100" y="6998043"/>
                <a:ext cx="262111" cy="21980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sv-SE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33</a:t>
                </a:r>
              </a:p>
            </xdr:txBody>
          </xdr:sp>
          <xdr:sp macro="" textlink="">
            <xdr:nvSpPr>
              <xdr:cNvPr id="5961" name="Option Button 841" hidden="1">
                <a:extLst>
                  <a:ext uri="{63B3BB69-23CF-44E3-9099-C40C66FF867C}">
                    <a14:compatExt spid="_x0000_s5961"/>
                  </a:ext>
                  <a:ext uri="{FF2B5EF4-FFF2-40B4-BE49-F238E27FC236}">
                    <a16:creationId xmlns:a16="http://schemas.microsoft.com/office/drawing/2014/main" id="{00000000-0008-0000-0000-000049170000}"/>
                  </a:ext>
                </a:extLst>
              </xdr:cNvPr>
              <xdr:cNvSpPr/>
            </xdr:nvSpPr>
            <xdr:spPr bwMode="auto">
              <a:xfrm>
                <a:off x="4946650" y="6998044"/>
                <a:ext cx="306634" cy="23855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sv-SE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34</a:t>
                </a:r>
              </a:p>
            </xdr:txBody>
          </xdr:sp>
          <xdr:sp macro="" textlink="">
            <xdr:nvSpPr>
              <xdr:cNvPr id="5963" name="Option Button 843" hidden="1">
                <a:extLst>
                  <a:ext uri="{63B3BB69-23CF-44E3-9099-C40C66FF867C}">
                    <a14:compatExt spid="_x0000_s5963"/>
                  </a:ext>
                  <a:ext uri="{FF2B5EF4-FFF2-40B4-BE49-F238E27FC236}">
                    <a16:creationId xmlns:a16="http://schemas.microsoft.com/office/drawing/2014/main" id="{00000000-0008-0000-0000-00004B170000}"/>
                  </a:ext>
                </a:extLst>
              </xdr:cNvPr>
              <xdr:cNvSpPr/>
            </xdr:nvSpPr>
            <xdr:spPr bwMode="auto">
              <a:xfrm>
                <a:off x="5492750" y="6991351"/>
                <a:ext cx="297903" cy="2164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sv-SE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35</a:t>
                </a:r>
              </a:p>
            </xdr:txBody>
          </xdr:sp>
          <xdr:sp macro="" textlink="">
            <xdr:nvSpPr>
              <xdr:cNvPr id="5964" name="Option Button 844" hidden="1">
                <a:extLst>
                  <a:ext uri="{63B3BB69-23CF-44E3-9099-C40C66FF867C}">
                    <a14:compatExt spid="_x0000_s5964"/>
                  </a:ext>
                  <a:ext uri="{FF2B5EF4-FFF2-40B4-BE49-F238E27FC236}">
                    <a16:creationId xmlns:a16="http://schemas.microsoft.com/office/drawing/2014/main" id="{00000000-0008-0000-0000-00004C170000}"/>
                  </a:ext>
                </a:extLst>
              </xdr:cNvPr>
              <xdr:cNvSpPr/>
            </xdr:nvSpPr>
            <xdr:spPr bwMode="auto">
              <a:xfrm>
                <a:off x="5930898" y="6851454"/>
                <a:ext cx="270106" cy="21609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541020</xdr:colOff>
          <xdr:row>33</xdr:row>
          <xdr:rowOff>68580</xdr:rowOff>
        </xdr:from>
        <xdr:to>
          <xdr:col>9</xdr:col>
          <xdr:colOff>563880</xdr:colOff>
          <xdr:row>37</xdr:row>
          <xdr:rowOff>68580</xdr:rowOff>
        </xdr:to>
        <xdr:sp macro="" textlink="">
          <xdr:nvSpPr>
            <xdr:cNvPr id="5965" name="Group Box 845" hidden="1">
              <a:extLst>
                <a:ext uri="{63B3BB69-23CF-44E3-9099-C40C66FF867C}">
                  <a14:compatExt spid="_x0000_s5965"/>
                </a:ext>
                <a:ext uri="{FF2B5EF4-FFF2-40B4-BE49-F238E27FC236}">
                  <a16:creationId xmlns:a16="http://schemas.microsoft.com/office/drawing/2014/main" id="{00000000-0008-0000-0000-00004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28576</xdr:colOff>
      <xdr:row>39</xdr:row>
      <xdr:rowOff>114640</xdr:rowOff>
    </xdr:from>
    <xdr:to>
      <xdr:col>4</xdr:col>
      <xdr:colOff>242541</xdr:colOff>
      <xdr:row>47</xdr:row>
      <xdr:rowOff>147271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28576" y="7704160"/>
          <a:ext cx="2743805" cy="1556631"/>
          <a:chOff x="-28574" y="7763215"/>
          <a:chExt cx="2680940" cy="1556631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46" t="12577" r="39397" b="54267"/>
          <a:stretch/>
        </xdr:blipFill>
        <xdr:spPr>
          <a:xfrm rot="20888686">
            <a:off x="1544702" y="7763215"/>
            <a:ext cx="1107664" cy="1031288"/>
          </a:xfrm>
          <a:prstGeom prst="ellipse">
            <a:avLst/>
          </a:prstGeom>
          <a:ln w="19050" cap="rnd">
            <a:solidFill>
              <a:schemeClr val="accent1"/>
            </a:solidFill>
          </a:ln>
          <a:effectLst>
            <a:outerShdw blurRad="381000" dist="292100" dir="5400000" sx="-80000" sy="-18000" rotWithShape="0">
              <a:srgbClr val="000000">
                <a:alpha val="22000"/>
              </a:srgbClr>
            </a:outerShdw>
          </a:effectLst>
          <a:scene3d>
            <a:camera prst="orthographicFront"/>
            <a:lightRig rig="contrasting" dir="t">
              <a:rot lat="0" lon="0" rev="3000000"/>
            </a:lightRig>
          </a:scene3d>
          <a:sp3d contourW="7620">
            <a:bevelT w="95250" h="31750"/>
            <a:contourClr>
              <a:srgbClr val="333333"/>
            </a:contourClr>
          </a:sp3d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7241" r="17647" b="12519"/>
          <a:stretch/>
        </xdr:blipFill>
        <xdr:spPr>
          <a:xfrm>
            <a:off x="-28574" y="8220075"/>
            <a:ext cx="1504950" cy="1099771"/>
          </a:xfrm>
          <a:prstGeom prst="roundRect">
            <a:avLst>
              <a:gd name="adj" fmla="val 16667"/>
            </a:avLst>
          </a:prstGeom>
          <a:ln>
            <a:solidFill>
              <a:srgbClr val="0070C0"/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sp macro="" textlink="">
        <xdr:nvSpPr>
          <xdr:cNvPr id="62" name="Oval 6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/>
        </xdr:nvSpPr>
        <xdr:spPr>
          <a:xfrm>
            <a:off x="257175" y="8382000"/>
            <a:ext cx="847725" cy="390525"/>
          </a:xfrm>
          <a:prstGeom prst="ellipse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v-SE" sz="1100"/>
          </a:p>
        </xdr:txBody>
      </xdr:sp>
      <xdr:cxnSp macro="">
        <xdr:nvCxnSpPr>
          <xdr:cNvPr id="5824" name="Straight Arrow Connector 5823">
            <a:extLst>
              <a:ext uri="{FF2B5EF4-FFF2-40B4-BE49-F238E27FC236}">
                <a16:creationId xmlns:a16="http://schemas.microsoft.com/office/drawing/2014/main" id="{00000000-0008-0000-0000-0000C0160000}"/>
              </a:ext>
            </a:extLst>
          </xdr:cNvPr>
          <xdr:cNvCxnSpPr/>
        </xdr:nvCxnSpPr>
        <xdr:spPr>
          <a:xfrm flipV="1">
            <a:off x="1114425" y="8353425"/>
            <a:ext cx="828675" cy="200025"/>
          </a:xfrm>
          <a:prstGeom prst="straightConnector1">
            <a:avLst/>
          </a:prstGeom>
          <a:ln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 txBox="1"/>
        </xdr:nvSpPr>
        <xdr:spPr>
          <a:xfrm rot="1239713">
            <a:off x="2064267" y="7938136"/>
            <a:ext cx="581900" cy="215207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sv-SE" sz="1000" b="1">
                <a:solidFill>
                  <a:srgbClr val="FF0000"/>
                </a:solidFill>
              </a:rPr>
              <a:t>1 2 3 4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426720</xdr:colOff>
          <xdr:row>119</xdr:row>
          <xdr:rowOff>0</xdr:rowOff>
        </xdr:from>
        <xdr:to>
          <xdr:col>7</xdr:col>
          <xdr:colOff>22860</xdr:colOff>
          <xdr:row>120</xdr:row>
          <xdr:rowOff>38100</xdr:rowOff>
        </xdr:to>
        <xdr:sp macro="" textlink="">
          <xdr:nvSpPr>
            <xdr:cNvPr id="5979" name="Check Box 859" hidden="1">
              <a:extLst>
                <a:ext uri="{63B3BB69-23CF-44E3-9099-C40C66FF867C}">
                  <a14:compatExt spid="_x0000_s5979"/>
                </a:ext>
                <a:ext uri="{FF2B5EF4-FFF2-40B4-BE49-F238E27FC236}">
                  <a16:creationId xmlns:a16="http://schemas.microsoft.com/office/drawing/2014/main" id="{00000000-0008-0000-0000-00005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122</xdr:row>
          <xdr:rowOff>175260</xdr:rowOff>
        </xdr:from>
        <xdr:to>
          <xdr:col>6</xdr:col>
          <xdr:colOff>601980</xdr:colOff>
          <xdr:row>124</xdr:row>
          <xdr:rowOff>7620</xdr:rowOff>
        </xdr:to>
        <xdr:sp macro="" textlink="">
          <xdr:nvSpPr>
            <xdr:cNvPr id="5980" name="Check Box 860" hidden="1">
              <a:extLst>
                <a:ext uri="{63B3BB69-23CF-44E3-9099-C40C66FF867C}">
                  <a14:compatExt spid="_x0000_s5980"/>
                </a:ext>
                <a:ext uri="{FF2B5EF4-FFF2-40B4-BE49-F238E27FC236}">
                  <a16:creationId xmlns:a16="http://schemas.microsoft.com/office/drawing/2014/main" id="{00000000-0008-0000-0000-00005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190500</xdr:colOff>
          <xdr:row>54</xdr:row>
          <xdr:rowOff>171448</xdr:rowOff>
        </xdr:from>
        <xdr:to>
          <xdr:col>5</xdr:col>
          <xdr:colOff>485775</xdr:colOff>
          <xdr:row>56</xdr:row>
          <xdr:rowOff>9527</xdr:rowOff>
        </xdr:to>
        <xdr:grpSp>
          <xdr:nvGrpSpPr>
            <xdr:cNvPr id="7" name="Group 6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GrpSpPr/>
          </xdr:nvGrpSpPr>
          <xdr:grpSpPr>
            <a:xfrm>
              <a:off x="2057400" y="10679428"/>
              <a:ext cx="1674495" cy="219079"/>
              <a:chOff x="1047749" y="10544003"/>
              <a:chExt cx="1638301" cy="219107"/>
            </a:xfrm>
          </xdr:grpSpPr>
          <xdr:sp macro="" textlink="">
            <xdr:nvSpPr>
              <xdr:cNvPr id="5982" name="Option Button 862" hidden="1">
                <a:extLst>
                  <a:ext uri="{63B3BB69-23CF-44E3-9099-C40C66FF867C}">
                    <a14:compatExt spid="_x0000_s5982"/>
                  </a:ext>
                  <a:ext uri="{FF2B5EF4-FFF2-40B4-BE49-F238E27FC236}">
                    <a16:creationId xmlns:a16="http://schemas.microsoft.com/office/drawing/2014/main" id="{00000000-0008-0000-0000-00005E170000}"/>
                  </a:ext>
                </a:extLst>
              </xdr:cNvPr>
              <xdr:cNvSpPr/>
            </xdr:nvSpPr>
            <xdr:spPr bwMode="auto">
              <a:xfrm>
                <a:off x="1047749" y="10544003"/>
                <a:ext cx="238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983" name="Option Button 863" hidden="1">
                <a:extLst>
                  <a:ext uri="{63B3BB69-23CF-44E3-9099-C40C66FF867C}">
                    <a14:compatExt spid="_x0000_s5983"/>
                  </a:ext>
                  <a:ext uri="{FF2B5EF4-FFF2-40B4-BE49-F238E27FC236}">
                    <a16:creationId xmlns:a16="http://schemas.microsoft.com/office/drawing/2014/main" id="{00000000-0008-0000-0000-00005F170000}"/>
                  </a:ext>
                </a:extLst>
              </xdr:cNvPr>
              <xdr:cNvSpPr/>
            </xdr:nvSpPr>
            <xdr:spPr bwMode="auto">
              <a:xfrm>
                <a:off x="2447925" y="10553560"/>
                <a:ext cx="238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54</xdr:row>
          <xdr:rowOff>68580</xdr:rowOff>
        </xdr:from>
        <xdr:to>
          <xdr:col>6</xdr:col>
          <xdr:colOff>533400</xdr:colOff>
          <xdr:row>56</xdr:row>
          <xdr:rowOff>83820</xdr:rowOff>
        </xdr:to>
        <xdr:sp macro="" textlink="">
          <xdr:nvSpPr>
            <xdr:cNvPr id="5984" name="Group Box 864" hidden="1">
              <a:extLst>
                <a:ext uri="{63B3BB69-23CF-44E3-9099-C40C66FF867C}">
                  <a14:compatExt spid="_x0000_s5984"/>
                </a:ext>
                <a:ext uri="{FF2B5EF4-FFF2-40B4-BE49-F238E27FC236}">
                  <a16:creationId xmlns:a16="http://schemas.microsoft.com/office/drawing/2014/main" id="{00000000-0008-0000-0000-00006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142875</xdr:colOff>
          <xdr:row>57</xdr:row>
          <xdr:rowOff>19015</xdr:rowOff>
        </xdr:from>
        <xdr:to>
          <xdr:col>0</xdr:col>
          <xdr:colOff>542925</xdr:colOff>
          <xdr:row>67</xdr:row>
          <xdr:rowOff>142860</xdr:rowOff>
        </xdr:to>
        <xdr:grpSp>
          <xdr:nvGrpSpPr>
            <xdr:cNvPr id="18" name="Group 17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GrpSpPr/>
          </xdr:nvGrpSpPr>
          <xdr:grpSpPr>
            <a:xfrm>
              <a:off x="142875" y="11098495"/>
              <a:ext cx="400050" cy="2028845"/>
              <a:chOff x="103412" y="10978520"/>
              <a:chExt cx="248815" cy="739164"/>
            </a:xfrm>
          </xdr:grpSpPr>
          <xdr:sp macro="" textlink="">
            <xdr:nvSpPr>
              <xdr:cNvPr id="5985" name="Option Button 865" hidden="1">
                <a:extLst>
                  <a:ext uri="{63B3BB69-23CF-44E3-9099-C40C66FF867C}">
                    <a14:compatExt spid="_x0000_s5985"/>
                  </a:ext>
                  <a:ext uri="{FF2B5EF4-FFF2-40B4-BE49-F238E27FC236}">
                    <a16:creationId xmlns:a16="http://schemas.microsoft.com/office/drawing/2014/main" id="{00000000-0008-0000-0000-000061170000}"/>
                  </a:ext>
                </a:extLst>
              </xdr:cNvPr>
              <xdr:cNvSpPr/>
            </xdr:nvSpPr>
            <xdr:spPr bwMode="auto">
              <a:xfrm>
                <a:off x="112979" y="10978520"/>
                <a:ext cx="114840" cy="7287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987" name="Option Button 867" hidden="1">
                <a:extLst>
                  <a:ext uri="{63B3BB69-23CF-44E3-9099-C40C66FF867C}">
                    <a14:compatExt spid="_x0000_s5987"/>
                  </a:ext>
                  <a:ext uri="{FF2B5EF4-FFF2-40B4-BE49-F238E27FC236}">
                    <a16:creationId xmlns:a16="http://schemas.microsoft.com/office/drawing/2014/main" id="{00000000-0008-0000-0000-000063170000}"/>
                  </a:ext>
                </a:extLst>
              </xdr:cNvPr>
              <xdr:cNvSpPr/>
            </xdr:nvSpPr>
            <xdr:spPr bwMode="auto">
              <a:xfrm>
                <a:off x="109594" y="11108488"/>
                <a:ext cx="213075" cy="7756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989" name="Option Button 869" hidden="1">
                <a:extLst>
                  <a:ext uri="{63B3BB69-23CF-44E3-9099-C40C66FF867C}">
                    <a14:compatExt spid="_x0000_s5989"/>
                  </a:ext>
                  <a:ext uri="{FF2B5EF4-FFF2-40B4-BE49-F238E27FC236}">
                    <a16:creationId xmlns:a16="http://schemas.microsoft.com/office/drawing/2014/main" id="{00000000-0008-0000-0000-000065170000}"/>
                  </a:ext>
                </a:extLst>
              </xdr:cNvPr>
              <xdr:cNvSpPr/>
            </xdr:nvSpPr>
            <xdr:spPr bwMode="auto">
              <a:xfrm>
                <a:off x="103412" y="11248021"/>
                <a:ext cx="214142" cy="8187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991" name="Option Button 871" hidden="1">
                <a:extLst>
                  <a:ext uri="{63B3BB69-23CF-44E3-9099-C40C66FF867C}">
                    <a14:compatExt spid="_x0000_s5991"/>
                  </a:ext>
                  <a:ext uri="{FF2B5EF4-FFF2-40B4-BE49-F238E27FC236}">
                    <a16:creationId xmlns:a16="http://schemas.microsoft.com/office/drawing/2014/main" id="{00000000-0008-0000-0000-000067170000}"/>
                  </a:ext>
                </a:extLst>
              </xdr:cNvPr>
              <xdr:cNvSpPr/>
            </xdr:nvSpPr>
            <xdr:spPr bwMode="auto">
              <a:xfrm>
                <a:off x="107927" y="11373219"/>
                <a:ext cx="244300" cy="9271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992" name="Option Button 872" hidden="1">
                <a:extLst>
                  <a:ext uri="{63B3BB69-23CF-44E3-9099-C40C66FF867C}">
                    <a14:compatExt spid="_x0000_s5992"/>
                  </a:ext>
                  <a:ext uri="{FF2B5EF4-FFF2-40B4-BE49-F238E27FC236}">
                    <a16:creationId xmlns:a16="http://schemas.microsoft.com/office/drawing/2014/main" id="{00000000-0008-0000-0000-000068170000}"/>
                  </a:ext>
                </a:extLst>
              </xdr:cNvPr>
              <xdr:cNvSpPr/>
            </xdr:nvSpPr>
            <xdr:spPr bwMode="auto">
              <a:xfrm>
                <a:off x="109412" y="11510387"/>
                <a:ext cx="130255" cy="9278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993" name="Option Button 873" hidden="1">
                <a:extLst>
                  <a:ext uri="{63B3BB69-23CF-44E3-9099-C40C66FF867C}">
                    <a14:compatExt spid="_x0000_s5993"/>
                  </a:ext>
                  <a:ext uri="{FF2B5EF4-FFF2-40B4-BE49-F238E27FC236}">
                    <a16:creationId xmlns:a16="http://schemas.microsoft.com/office/drawing/2014/main" id="{00000000-0008-0000-0000-000069170000}"/>
                  </a:ext>
                </a:extLst>
              </xdr:cNvPr>
              <xdr:cNvSpPr/>
            </xdr:nvSpPr>
            <xdr:spPr bwMode="auto">
              <a:xfrm>
                <a:off x="103481" y="11662158"/>
                <a:ext cx="130262" cy="555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56</xdr:row>
          <xdr:rowOff>68580</xdr:rowOff>
        </xdr:from>
        <xdr:to>
          <xdr:col>2</xdr:col>
          <xdr:colOff>403860</xdr:colOff>
          <xdr:row>68</xdr:row>
          <xdr:rowOff>106680</xdr:rowOff>
        </xdr:to>
        <xdr:sp macro="" textlink="">
          <xdr:nvSpPr>
            <xdr:cNvPr id="5994" name="Group Box 874" hidden="1">
              <a:extLst>
                <a:ext uri="{63B3BB69-23CF-44E3-9099-C40C66FF867C}">
                  <a14:compatExt spid="_x0000_s5994"/>
                </a:ext>
                <a:ext uri="{FF2B5EF4-FFF2-40B4-BE49-F238E27FC236}">
                  <a16:creationId xmlns:a16="http://schemas.microsoft.com/office/drawing/2014/main" id="{00000000-0008-0000-0000-00006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579120</xdr:colOff>
          <xdr:row>81</xdr:row>
          <xdr:rowOff>175260</xdr:rowOff>
        </xdr:from>
        <xdr:to>
          <xdr:col>7</xdr:col>
          <xdr:colOff>175260</xdr:colOff>
          <xdr:row>83</xdr:row>
          <xdr:rowOff>7620</xdr:rowOff>
        </xdr:to>
        <xdr:sp macro="" textlink="">
          <xdr:nvSpPr>
            <xdr:cNvPr id="5995" name="Check Box 875" hidden="1">
              <a:extLst>
                <a:ext uri="{63B3BB69-23CF-44E3-9099-C40C66FF867C}">
                  <a14:compatExt spid="_x0000_s5995"/>
                </a:ext>
                <a:ext uri="{FF2B5EF4-FFF2-40B4-BE49-F238E27FC236}">
                  <a16:creationId xmlns:a16="http://schemas.microsoft.com/office/drawing/2014/main" id="{00000000-0008-0000-0000-00006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sv-S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53974</xdr:colOff>
          <xdr:row>101</xdr:row>
          <xdr:rowOff>53967</xdr:rowOff>
        </xdr:from>
        <xdr:to>
          <xdr:col>4</xdr:col>
          <xdr:colOff>69642</xdr:colOff>
          <xdr:row>108</xdr:row>
          <xdr:rowOff>38109</xdr:rowOff>
        </xdr:to>
        <xdr:grpSp>
          <xdr:nvGrpSpPr>
            <xdr:cNvPr id="8" name="Group 7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GrpSpPr/>
          </xdr:nvGrpSpPr>
          <xdr:grpSpPr>
            <a:xfrm>
              <a:off x="53974" y="19759287"/>
              <a:ext cx="2545508" cy="1317642"/>
              <a:chOff x="47625" y="19807969"/>
              <a:chExt cx="2420778" cy="1220057"/>
            </a:xfrm>
          </xdr:grpSpPr>
          <xdr:sp macro="" textlink="">
            <xdr:nvSpPr>
              <xdr:cNvPr id="5996" name="Option Button 876" hidden="1">
                <a:extLst>
                  <a:ext uri="{63B3BB69-23CF-44E3-9099-C40C66FF867C}">
                    <a14:compatExt spid="_x0000_s5996"/>
                  </a:ext>
                  <a:ext uri="{FF2B5EF4-FFF2-40B4-BE49-F238E27FC236}">
                    <a16:creationId xmlns:a16="http://schemas.microsoft.com/office/drawing/2014/main" id="{00000000-0008-0000-0000-00006C170000}"/>
                  </a:ext>
                </a:extLst>
              </xdr:cNvPr>
              <xdr:cNvSpPr/>
            </xdr:nvSpPr>
            <xdr:spPr bwMode="auto">
              <a:xfrm>
                <a:off x="57151" y="19807969"/>
                <a:ext cx="219074" cy="13663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997" name="Option Button 877" hidden="1">
                <a:extLst>
                  <a:ext uri="{63B3BB69-23CF-44E3-9099-C40C66FF867C}">
                    <a14:compatExt spid="_x0000_s5997"/>
                  </a:ext>
                  <a:ext uri="{FF2B5EF4-FFF2-40B4-BE49-F238E27FC236}">
                    <a16:creationId xmlns:a16="http://schemas.microsoft.com/office/drawing/2014/main" id="{00000000-0008-0000-0000-00006D170000}"/>
                  </a:ext>
                </a:extLst>
              </xdr:cNvPr>
              <xdr:cNvSpPr/>
            </xdr:nvSpPr>
            <xdr:spPr bwMode="auto">
              <a:xfrm>
                <a:off x="57150" y="20077939"/>
                <a:ext cx="228600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998" name="Option Button 878" hidden="1">
                <a:extLst>
                  <a:ext uri="{63B3BB69-23CF-44E3-9099-C40C66FF867C}">
                    <a14:compatExt spid="_x0000_s5998"/>
                  </a:ext>
                  <a:ext uri="{FF2B5EF4-FFF2-40B4-BE49-F238E27FC236}">
                    <a16:creationId xmlns:a16="http://schemas.microsoft.com/office/drawing/2014/main" id="{00000000-0008-0000-0000-00006E170000}"/>
                  </a:ext>
                </a:extLst>
              </xdr:cNvPr>
              <xdr:cNvSpPr/>
            </xdr:nvSpPr>
            <xdr:spPr bwMode="auto">
              <a:xfrm>
                <a:off x="47625" y="20452383"/>
                <a:ext cx="228600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000" name="Option Button 880" hidden="1">
                <a:extLst>
                  <a:ext uri="{63B3BB69-23CF-44E3-9099-C40C66FF867C}">
                    <a14:compatExt spid="_x0000_s6000"/>
                  </a:ext>
                  <a:ext uri="{FF2B5EF4-FFF2-40B4-BE49-F238E27FC236}">
                    <a16:creationId xmlns:a16="http://schemas.microsoft.com/office/drawing/2014/main" id="{00000000-0008-0000-0000-000070170000}"/>
                  </a:ext>
                </a:extLst>
              </xdr:cNvPr>
              <xdr:cNvSpPr/>
            </xdr:nvSpPr>
            <xdr:spPr bwMode="auto">
              <a:xfrm>
                <a:off x="56913" y="20789900"/>
                <a:ext cx="228600" cy="2381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002" name="Option Button 882" hidden="1">
                <a:extLst>
                  <a:ext uri="{63B3BB69-23CF-44E3-9099-C40C66FF867C}">
                    <a14:compatExt spid="_x0000_s6002"/>
                  </a:ext>
                  <a:ext uri="{FF2B5EF4-FFF2-40B4-BE49-F238E27FC236}">
                    <a16:creationId xmlns:a16="http://schemas.microsoft.com/office/drawing/2014/main" id="{00000000-0008-0000-0000-000072170000}"/>
                  </a:ext>
                </a:extLst>
              </xdr:cNvPr>
              <xdr:cNvSpPr/>
            </xdr:nvSpPr>
            <xdr:spPr bwMode="auto">
              <a:xfrm>
                <a:off x="2239803" y="19897761"/>
                <a:ext cx="228600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004" name="Option Button 884" hidden="1">
                <a:extLst>
                  <a:ext uri="{63B3BB69-23CF-44E3-9099-C40C66FF867C}">
                    <a14:compatExt spid="_x0000_s6004"/>
                  </a:ext>
                  <a:ext uri="{FF2B5EF4-FFF2-40B4-BE49-F238E27FC236}">
                    <a16:creationId xmlns:a16="http://schemas.microsoft.com/office/drawing/2014/main" id="{00000000-0008-0000-0000-000074170000}"/>
                  </a:ext>
                </a:extLst>
              </xdr:cNvPr>
              <xdr:cNvSpPr/>
            </xdr:nvSpPr>
            <xdr:spPr bwMode="auto">
              <a:xfrm>
                <a:off x="2236470" y="20252808"/>
                <a:ext cx="228600" cy="23869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006" name="Option Button 886" hidden="1">
                <a:extLst>
                  <a:ext uri="{63B3BB69-23CF-44E3-9099-C40C66FF867C}">
                    <a14:compatExt spid="_x0000_s6006"/>
                  </a:ext>
                  <a:ext uri="{FF2B5EF4-FFF2-40B4-BE49-F238E27FC236}">
                    <a16:creationId xmlns:a16="http://schemas.microsoft.com/office/drawing/2014/main" id="{00000000-0008-0000-0000-000076170000}"/>
                  </a:ext>
                </a:extLst>
              </xdr:cNvPr>
              <xdr:cNvSpPr/>
            </xdr:nvSpPr>
            <xdr:spPr bwMode="auto">
              <a:xfrm>
                <a:off x="2227674" y="20607739"/>
                <a:ext cx="228327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100</xdr:row>
          <xdr:rowOff>121920</xdr:rowOff>
        </xdr:from>
        <xdr:to>
          <xdr:col>5</xdr:col>
          <xdr:colOff>579120</xdr:colOff>
          <xdr:row>108</xdr:row>
          <xdr:rowOff>83820</xdr:rowOff>
        </xdr:to>
        <xdr:sp macro="" textlink="">
          <xdr:nvSpPr>
            <xdr:cNvPr id="6008" name="Group Box 888" hidden="1">
              <a:extLst>
                <a:ext uri="{63B3BB69-23CF-44E3-9099-C40C66FF867C}">
                  <a14:compatExt spid="_x0000_s6008"/>
                </a:ext>
                <a:ext uri="{FF2B5EF4-FFF2-40B4-BE49-F238E27FC236}">
                  <a16:creationId xmlns:a16="http://schemas.microsoft.com/office/drawing/2014/main" id="{00000000-0008-0000-0000-00007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525780</xdr:colOff>
          <xdr:row>20</xdr:row>
          <xdr:rowOff>30480</xdr:rowOff>
        </xdr:from>
        <xdr:to>
          <xdr:col>5</xdr:col>
          <xdr:colOff>137160</xdr:colOff>
          <xdr:row>21</xdr:row>
          <xdr:rowOff>121920</xdr:rowOff>
        </xdr:to>
        <xdr:sp macro="" textlink="">
          <xdr:nvSpPr>
            <xdr:cNvPr id="6009" name="Option Button 889" hidden="1">
              <a:extLst>
                <a:ext uri="{63B3BB69-23CF-44E3-9099-C40C66FF867C}">
                  <a14:compatExt spid="_x0000_s6009"/>
                </a:ext>
                <a:ext uri="{FF2B5EF4-FFF2-40B4-BE49-F238E27FC236}">
                  <a16:creationId xmlns:a16="http://schemas.microsoft.com/office/drawing/2014/main" id="{00000000-0008-0000-0000-00007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sv-S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A1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373380</xdr:colOff>
          <xdr:row>20</xdr:row>
          <xdr:rowOff>30480</xdr:rowOff>
        </xdr:from>
        <xdr:to>
          <xdr:col>6</xdr:col>
          <xdr:colOff>30480</xdr:colOff>
          <xdr:row>21</xdr:row>
          <xdr:rowOff>121920</xdr:rowOff>
        </xdr:to>
        <xdr:sp macro="" textlink="">
          <xdr:nvSpPr>
            <xdr:cNvPr id="6010" name="Option Button 890" hidden="1">
              <a:extLst>
                <a:ext uri="{63B3BB69-23CF-44E3-9099-C40C66FF867C}">
                  <a14:compatExt spid="_x0000_s6010"/>
                </a:ext>
                <a:ext uri="{FF2B5EF4-FFF2-40B4-BE49-F238E27FC236}">
                  <a16:creationId xmlns:a16="http://schemas.microsoft.com/office/drawing/2014/main" id="{00000000-0008-0000-0000-00007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sv-S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A2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480060</xdr:colOff>
          <xdr:row>20</xdr:row>
          <xdr:rowOff>38100</xdr:rowOff>
        </xdr:from>
        <xdr:to>
          <xdr:col>7</xdr:col>
          <xdr:colOff>137160</xdr:colOff>
          <xdr:row>21</xdr:row>
          <xdr:rowOff>137160</xdr:rowOff>
        </xdr:to>
        <xdr:sp macro="" textlink="">
          <xdr:nvSpPr>
            <xdr:cNvPr id="6011" name="Option Button 891" hidden="1">
              <a:extLst>
                <a:ext uri="{63B3BB69-23CF-44E3-9099-C40C66FF867C}">
                  <a14:compatExt spid="_x0000_s6011"/>
                </a:ext>
                <a:ext uri="{FF2B5EF4-FFF2-40B4-BE49-F238E27FC236}">
                  <a16:creationId xmlns:a16="http://schemas.microsoft.com/office/drawing/2014/main" id="{00000000-0008-0000-0000-00007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sv-S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B1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388620</xdr:colOff>
          <xdr:row>20</xdr:row>
          <xdr:rowOff>38100</xdr:rowOff>
        </xdr:from>
        <xdr:to>
          <xdr:col>8</xdr:col>
          <xdr:colOff>45720</xdr:colOff>
          <xdr:row>21</xdr:row>
          <xdr:rowOff>137160</xdr:rowOff>
        </xdr:to>
        <xdr:sp macro="" textlink="">
          <xdr:nvSpPr>
            <xdr:cNvPr id="6012" name="Option Button 892" hidden="1">
              <a:extLst>
                <a:ext uri="{63B3BB69-23CF-44E3-9099-C40C66FF867C}">
                  <a14:compatExt spid="_x0000_s6012"/>
                </a:ext>
                <a:ext uri="{FF2B5EF4-FFF2-40B4-BE49-F238E27FC236}">
                  <a16:creationId xmlns:a16="http://schemas.microsoft.com/office/drawing/2014/main" id="{00000000-0008-0000-0000-00007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sv-S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B2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419100</xdr:colOff>
          <xdr:row>19</xdr:row>
          <xdr:rowOff>152400</xdr:rowOff>
        </xdr:from>
        <xdr:to>
          <xdr:col>9</xdr:col>
          <xdr:colOff>426720</xdr:colOff>
          <xdr:row>22</xdr:row>
          <xdr:rowOff>30480</xdr:rowOff>
        </xdr:to>
        <xdr:sp macro="" textlink="">
          <xdr:nvSpPr>
            <xdr:cNvPr id="6013" name="Group Box 893" hidden="1">
              <a:extLst>
                <a:ext uri="{63B3BB69-23CF-44E3-9099-C40C66FF867C}">
                  <a14:compatExt spid="_x0000_s6013"/>
                </a:ext>
                <a:ext uri="{FF2B5EF4-FFF2-40B4-BE49-F238E27FC236}">
                  <a16:creationId xmlns:a16="http://schemas.microsoft.com/office/drawing/2014/main" id="{00000000-0008-0000-0000-00007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123823</xdr:colOff>
      <xdr:row>111</xdr:row>
      <xdr:rowOff>57150</xdr:rowOff>
    </xdr:from>
    <xdr:to>
      <xdr:col>2</xdr:col>
      <xdr:colOff>228600</xdr:colOff>
      <xdr:row>116</xdr:row>
      <xdr:rowOff>19050</xdr:rowOff>
    </xdr:to>
    <xdr:sp macro="" textlink="">
      <xdr:nvSpPr>
        <xdr:cNvPr id="20" name="Rectangle: Rounded Corners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123823" y="22259925"/>
          <a:ext cx="1276352" cy="1000125"/>
        </a:xfrm>
        <a:prstGeom prst="roundRect">
          <a:avLst/>
        </a:prstGeom>
        <a:blipFill>
          <a:blip xmlns:r="http://schemas.openxmlformats.org/officeDocument/2006/relationships" r:embed="rId8"/>
          <a:stretch>
            <a:fillRect/>
          </a:stretch>
        </a:blipFill>
        <a:ln w="19050">
          <a:solidFill>
            <a:srgbClr val="0070C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5</xdr:col>
      <xdr:colOff>209549</xdr:colOff>
      <xdr:row>131</xdr:row>
      <xdr:rowOff>95249</xdr:rowOff>
    </xdr:from>
    <xdr:to>
      <xdr:col>7</xdr:col>
      <xdr:colOff>361950</xdr:colOff>
      <xdr:row>136</xdr:row>
      <xdr:rowOff>180974</xdr:rowOff>
    </xdr:to>
    <xdr:sp macro="" textlink="">
      <xdr:nvSpPr>
        <xdr:cNvPr id="30" name="Rectangle: Rounded Corners 20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3371849" y="25765124"/>
          <a:ext cx="1447801" cy="1133475"/>
        </a:xfrm>
        <a:prstGeom prst="round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9050">
          <a:solidFill>
            <a:srgbClr val="0070C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0</xdr:col>
      <xdr:colOff>38100</xdr:colOff>
      <xdr:row>133</xdr:row>
      <xdr:rowOff>95249</xdr:rowOff>
    </xdr:from>
    <xdr:to>
      <xdr:col>1</xdr:col>
      <xdr:colOff>123825</xdr:colOff>
      <xdr:row>136</xdr:row>
      <xdr:rowOff>180974</xdr:rowOff>
    </xdr:to>
    <xdr:sp macro="" textlink="">
      <xdr:nvSpPr>
        <xdr:cNvPr id="22" name="Rectangle: Rounded Corners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38100" y="26184224"/>
          <a:ext cx="819150" cy="714375"/>
        </a:xfrm>
        <a:prstGeom prst="roundRect">
          <a:avLst/>
        </a:prstGeom>
        <a:blipFill>
          <a:blip xmlns:r="http://schemas.openxmlformats.org/officeDocument/2006/relationships" r:embed="rId10"/>
          <a:stretch>
            <a:fillRect/>
          </a:stretch>
        </a:blipFill>
        <a:ln w="19050">
          <a:solidFill>
            <a:srgbClr val="0070C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3</xdr:col>
      <xdr:colOff>9525</xdr:colOff>
      <xdr:row>133</xdr:row>
      <xdr:rowOff>85726</xdr:rowOff>
    </xdr:from>
    <xdr:to>
      <xdr:col>4</xdr:col>
      <xdr:colOff>180975</xdr:colOff>
      <xdr:row>137</xdr:row>
      <xdr:rowOff>47626</xdr:rowOff>
    </xdr:to>
    <xdr:sp macro="" textlink="">
      <xdr:nvSpPr>
        <xdr:cNvPr id="26" name="Rectangle: Rounded Corners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1828800" y="26174701"/>
          <a:ext cx="819150" cy="781050"/>
        </a:xfrm>
        <a:prstGeom prst="roundRect">
          <a:avLst>
            <a:gd name="adj" fmla="val 13492"/>
          </a:avLst>
        </a:prstGeom>
        <a:blipFill>
          <a:blip xmlns:r="http://schemas.openxmlformats.org/officeDocument/2006/relationships" r:embed="rId11"/>
          <a:stretch>
            <a:fillRect/>
          </a:stretch>
        </a:blipFill>
        <a:ln w="19050">
          <a:solidFill>
            <a:srgbClr val="0070C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579120</xdr:colOff>
          <xdr:row>85</xdr:row>
          <xdr:rowOff>175260</xdr:rowOff>
        </xdr:from>
        <xdr:to>
          <xdr:col>7</xdr:col>
          <xdr:colOff>175260</xdr:colOff>
          <xdr:row>86</xdr:row>
          <xdr:rowOff>160020</xdr:rowOff>
        </xdr:to>
        <xdr:sp macro="" textlink="">
          <xdr:nvSpPr>
            <xdr:cNvPr id="6016" name="Check Box 896" hidden="1">
              <a:extLst>
                <a:ext uri="{63B3BB69-23CF-44E3-9099-C40C66FF867C}">
                  <a14:compatExt spid="_x0000_s6016"/>
                </a:ext>
                <a:ext uri="{FF2B5EF4-FFF2-40B4-BE49-F238E27FC236}">
                  <a16:creationId xmlns:a16="http://schemas.microsoft.com/office/drawing/2014/main" id="{00000000-0008-0000-0000-00008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0</xdr:col>
      <xdr:colOff>104774</xdr:colOff>
      <xdr:row>118</xdr:row>
      <xdr:rowOff>114300</xdr:rowOff>
    </xdr:from>
    <xdr:to>
      <xdr:col>0</xdr:col>
      <xdr:colOff>704850</xdr:colOff>
      <xdr:row>122</xdr:row>
      <xdr:rowOff>0</xdr:rowOff>
    </xdr:to>
    <xdr:sp macro="" textlink="">
      <xdr:nvSpPr>
        <xdr:cNvPr id="36" name="Rectangle: Rounded Corners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104774" y="23736300"/>
          <a:ext cx="600076" cy="647700"/>
        </a:xfrm>
        <a:prstGeom prst="roundRect">
          <a:avLst/>
        </a:prstGeom>
        <a:blipFill>
          <a:blip xmlns:r="http://schemas.openxmlformats.org/officeDocument/2006/relationships" r:embed="rId12"/>
          <a:stretch>
            <a:fillRect/>
          </a:stretch>
        </a:blipFill>
        <a:ln w="19050">
          <a:solidFill>
            <a:srgbClr val="0070C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0</xdr:col>
      <xdr:colOff>95249</xdr:colOff>
      <xdr:row>122</xdr:row>
      <xdr:rowOff>190499</xdr:rowOff>
    </xdr:from>
    <xdr:to>
      <xdr:col>0</xdr:col>
      <xdr:colOff>695324</xdr:colOff>
      <xdr:row>126</xdr:row>
      <xdr:rowOff>9524</xdr:rowOff>
    </xdr:to>
    <xdr:sp macro="" textlink="">
      <xdr:nvSpPr>
        <xdr:cNvPr id="38" name="Rectangle: Rounded Corners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95249" y="24574499"/>
          <a:ext cx="600075" cy="581025"/>
        </a:xfrm>
        <a:prstGeom prst="roundRect">
          <a:avLst/>
        </a:prstGeom>
        <a:blipFill>
          <a:blip xmlns:r="http://schemas.openxmlformats.org/officeDocument/2006/relationships" r:embed="rId13"/>
          <a:stretch>
            <a:fillRect/>
          </a:stretch>
        </a:blipFill>
        <a:ln w="19050">
          <a:solidFill>
            <a:srgbClr val="0070C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8</xdr:col>
      <xdr:colOff>476250</xdr:colOff>
      <xdr:row>118</xdr:row>
      <xdr:rowOff>19050</xdr:rowOff>
    </xdr:from>
    <xdr:to>
      <xdr:col>9</xdr:col>
      <xdr:colOff>520700</xdr:colOff>
      <xdr:row>122</xdr:row>
      <xdr:rowOff>38100</xdr:rowOff>
    </xdr:to>
    <xdr:sp macro="" textlink="">
      <xdr:nvSpPr>
        <xdr:cNvPr id="39" name="Rectangle: Rounded Corners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5581650" y="23641050"/>
          <a:ext cx="692150" cy="781050"/>
        </a:xfrm>
        <a:prstGeom prst="roundRect">
          <a:avLst/>
        </a:prstGeom>
        <a:blipFill>
          <a:blip xmlns:r="http://schemas.openxmlformats.org/officeDocument/2006/relationships" r:embed="rId14"/>
          <a:stretch>
            <a:fillRect/>
          </a:stretch>
        </a:blipFill>
        <a:ln w="19050">
          <a:solidFill>
            <a:srgbClr val="0070C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721702</xdr:colOff>
          <xdr:row>118</xdr:row>
          <xdr:rowOff>190456</xdr:rowOff>
        </xdr:from>
        <xdr:to>
          <xdr:col>1</xdr:col>
          <xdr:colOff>268901</xdr:colOff>
          <xdr:row>126</xdr:row>
          <xdr:rowOff>28516</xdr:rowOff>
        </xdr:to>
        <xdr:grpSp>
          <xdr:nvGrpSpPr>
            <xdr:cNvPr id="44" name="Group 43">
              <a:extLst>
                <a:ext uri="{FF2B5EF4-FFF2-40B4-BE49-F238E27FC236}">
                  <a16:creationId xmlns:a16="http://schemas.microsoft.com/office/drawing/2014/main" id="{00000000-0008-0000-0000-00002C000000}"/>
                </a:ext>
              </a:extLst>
            </xdr:cNvPr>
            <xdr:cNvGrpSpPr/>
          </xdr:nvGrpSpPr>
          <xdr:grpSpPr>
            <a:xfrm>
              <a:off x="721702" y="23134276"/>
              <a:ext cx="301579" cy="1362060"/>
              <a:chOff x="747712" y="23809152"/>
              <a:chExt cx="182396" cy="1068950"/>
            </a:xfrm>
          </xdr:grpSpPr>
          <xdr:sp macro="" textlink="">
            <xdr:nvSpPr>
              <xdr:cNvPr id="6017" name="Option Button 897" hidden="1">
                <a:extLst>
                  <a:ext uri="{63B3BB69-23CF-44E3-9099-C40C66FF867C}">
                    <a14:compatExt spid="_x0000_s6017"/>
                  </a:ext>
                  <a:ext uri="{FF2B5EF4-FFF2-40B4-BE49-F238E27FC236}">
                    <a16:creationId xmlns:a16="http://schemas.microsoft.com/office/drawing/2014/main" id="{00000000-0008-0000-0000-000081170000}"/>
                  </a:ext>
                </a:extLst>
              </xdr:cNvPr>
              <xdr:cNvSpPr/>
            </xdr:nvSpPr>
            <xdr:spPr bwMode="auto">
              <a:xfrm>
                <a:off x="747712" y="23809152"/>
                <a:ext cx="180975" cy="1905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019" name="Option Button 899" hidden="1">
                <a:extLst>
                  <a:ext uri="{63B3BB69-23CF-44E3-9099-C40C66FF867C}">
                    <a14:compatExt spid="_x0000_s6019"/>
                  </a:ext>
                  <a:ext uri="{FF2B5EF4-FFF2-40B4-BE49-F238E27FC236}">
                    <a16:creationId xmlns:a16="http://schemas.microsoft.com/office/drawing/2014/main" id="{00000000-0008-0000-0000-000083170000}"/>
                  </a:ext>
                </a:extLst>
              </xdr:cNvPr>
              <xdr:cNvSpPr/>
            </xdr:nvSpPr>
            <xdr:spPr bwMode="auto">
              <a:xfrm>
                <a:off x="747712" y="24403050"/>
                <a:ext cx="180975" cy="1905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021" name="Option Button 901" hidden="1">
                <a:extLst>
                  <a:ext uri="{63B3BB69-23CF-44E3-9099-C40C66FF867C}">
                    <a14:compatExt spid="_x0000_s6021"/>
                  </a:ext>
                  <a:ext uri="{FF2B5EF4-FFF2-40B4-BE49-F238E27FC236}">
                    <a16:creationId xmlns:a16="http://schemas.microsoft.com/office/drawing/2014/main" id="{00000000-0008-0000-0000-000085170000}"/>
                  </a:ext>
                </a:extLst>
              </xdr:cNvPr>
              <xdr:cNvSpPr/>
            </xdr:nvSpPr>
            <xdr:spPr bwMode="auto">
              <a:xfrm>
                <a:off x="749133" y="24687602"/>
                <a:ext cx="180975" cy="1905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118</xdr:row>
          <xdr:rowOff>60960</xdr:rowOff>
        </xdr:from>
        <xdr:to>
          <xdr:col>2</xdr:col>
          <xdr:colOff>502920</xdr:colOff>
          <xdr:row>126</xdr:row>
          <xdr:rowOff>106680</xdr:rowOff>
        </xdr:to>
        <xdr:sp macro="" textlink="">
          <xdr:nvSpPr>
            <xdr:cNvPr id="6022" name="Group Box 902" hidden="1">
              <a:extLst>
                <a:ext uri="{63B3BB69-23CF-44E3-9099-C40C66FF867C}">
                  <a14:compatExt spid="_x0000_s6022"/>
                </a:ext>
                <a:ext uri="{FF2B5EF4-FFF2-40B4-BE49-F238E27FC236}">
                  <a16:creationId xmlns:a16="http://schemas.microsoft.com/office/drawing/2014/main" id="{00000000-0008-0000-0000-00008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60960</xdr:colOff>
          <xdr:row>131</xdr:row>
          <xdr:rowOff>0</xdr:rowOff>
        </xdr:from>
        <xdr:to>
          <xdr:col>1</xdr:col>
          <xdr:colOff>297180</xdr:colOff>
          <xdr:row>132</xdr:row>
          <xdr:rowOff>0</xdr:rowOff>
        </xdr:to>
        <xdr:sp macro="" textlink="">
          <xdr:nvSpPr>
            <xdr:cNvPr id="6023" name="Check Box 903" hidden="1">
              <a:extLst>
                <a:ext uri="{63B3BB69-23CF-44E3-9099-C40C66FF867C}">
                  <a14:compatExt spid="_x0000_s6023"/>
                </a:ext>
                <a:ext uri="{FF2B5EF4-FFF2-40B4-BE49-F238E27FC236}">
                  <a16:creationId xmlns:a16="http://schemas.microsoft.com/office/drawing/2014/main" id="{00000000-0008-0000-0000-00008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198120</xdr:colOff>
          <xdr:row>131</xdr:row>
          <xdr:rowOff>22860</xdr:rowOff>
        </xdr:from>
        <xdr:to>
          <xdr:col>4</xdr:col>
          <xdr:colOff>441960</xdr:colOff>
          <xdr:row>132</xdr:row>
          <xdr:rowOff>22860</xdr:rowOff>
        </xdr:to>
        <xdr:sp macro="" textlink="">
          <xdr:nvSpPr>
            <xdr:cNvPr id="6024" name="Check Box 904" hidden="1">
              <a:extLst>
                <a:ext uri="{63B3BB69-23CF-44E3-9099-C40C66FF867C}">
                  <a14:compatExt spid="_x0000_s6024"/>
                </a:ext>
                <a:ext uri="{FF2B5EF4-FFF2-40B4-BE49-F238E27FC236}">
                  <a16:creationId xmlns:a16="http://schemas.microsoft.com/office/drawing/2014/main" id="{00000000-0008-0000-0000-00008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251460</xdr:colOff>
          <xdr:row>130</xdr:row>
          <xdr:rowOff>7620</xdr:rowOff>
        </xdr:from>
        <xdr:to>
          <xdr:col>5</xdr:col>
          <xdr:colOff>487680</xdr:colOff>
          <xdr:row>131</xdr:row>
          <xdr:rowOff>7620</xdr:rowOff>
        </xdr:to>
        <xdr:sp macro="" textlink="">
          <xdr:nvSpPr>
            <xdr:cNvPr id="6025" name="Check Box 905" hidden="1">
              <a:extLst>
                <a:ext uri="{63B3BB69-23CF-44E3-9099-C40C66FF867C}">
                  <a14:compatExt spid="_x0000_s6025"/>
                </a:ext>
                <a:ext uri="{FF2B5EF4-FFF2-40B4-BE49-F238E27FC236}">
                  <a16:creationId xmlns:a16="http://schemas.microsoft.com/office/drawing/2014/main" id="{00000000-0008-0000-0000-00008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5</xdr:col>
      <xdr:colOff>57150</xdr:colOff>
      <xdr:row>139</xdr:row>
      <xdr:rowOff>120443</xdr:rowOff>
    </xdr:from>
    <xdr:to>
      <xdr:col>7</xdr:col>
      <xdr:colOff>34472</xdr:colOff>
      <xdr:row>145</xdr:row>
      <xdr:rowOff>53975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37" t="48302" r="42394" b="10655"/>
        <a:stretch/>
      </xdr:blipFill>
      <xdr:spPr bwMode="auto">
        <a:xfrm>
          <a:off x="3219450" y="27704843"/>
          <a:ext cx="1269547" cy="1079707"/>
        </a:xfrm>
        <a:prstGeom prst="roundRect">
          <a:avLst>
            <a:gd name="adj" fmla="val 16667"/>
          </a:avLst>
        </a:prstGeom>
        <a:ln>
          <a:solidFill>
            <a:srgbClr val="0070C0"/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466725</xdr:colOff>
      <xdr:row>57</xdr:row>
      <xdr:rowOff>161925</xdr:rowOff>
    </xdr:from>
    <xdr:to>
      <xdr:col>5</xdr:col>
      <xdr:colOff>18839</xdr:colOff>
      <xdr:row>67</xdr:row>
      <xdr:rowOff>133350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0" t="3226" r="7865"/>
        <a:stretch/>
      </xdr:blipFill>
      <xdr:spPr>
        <a:xfrm>
          <a:off x="1638300" y="11430000"/>
          <a:ext cx="1542839" cy="1876425"/>
        </a:xfrm>
        <a:prstGeom prst="roundRect">
          <a:avLst>
            <a:gd name="adj" fmla="val 16667"/>
          </a:avLst>
        </a:prstGeom>
        <a:noFill/>
        <a:ln w="19050">
          <a:solidFill>
            <a:srgbClr val="0070C0"/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5</xdr:col>
      <xdr:colOff>385216</xdr:colOff>
      <xdr:row>57</xdr:row>
      <xdr:rowOff>171450</xdr:rowOff>
    </xdr:from>
    <xdr:to>
      <xdr:col>7</xdr:col>
      <xdr:colOff>149225</xdr:colOff>
      <xdr:row>67</xdr:row>
      <xdr:rowOff>133349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12" t="4638" r="30760" b="467"/>
        <a:stretch/>
      </xdr:blipFill>
      <xdr:spPr>
        <a:xfrm>
          <a:off x="3547516" y="11439525"/>
          <a:ext cx="1053059" cy="1866899"/>
        </a:xfrm>
        <a:prstGeom prst="roundRect">
          <a:avLst>
            <a:gd name="adj" fmla="val 16667"/>
          </a:avLst>
        </a:prstGeom>
        <a:noFill/>
        <a:ln w="19050">
          <a:solidFill>
            <a:srgbClr val="0070C0"/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121920</xdr:colOff>
          <xdr:row>125</xdr:row>
          <xdr:rowOff>0</xdr:rowOff>
        </xdr:from>
        <xdr:to>
          <xdr:col>3</xdr:col>
          <xdr:colOff>335280</xdr:colOff>
          <xdr:row>126</xdr:row>
          <xdr:rowOff>22860</xdr:rowOff>
        </xdr:to>
        <xdr:sp macro="" textlink="">
          <xdr:nvSpPr>
            <xdr:cNvPr id="6048" name="Check Box 928" hidden="1">
              <a:extLst>
                <a:ext uri="{63B3BB69-23CF-44E3-9099-C40C66FF867C}">
                  <a14:compatExt spid="_x0000_s6048"/>
                </a:ext>
                <a:ext uri="{FF2B5EF4-FFF2-40B4-BE49-F238E27FC236}">
                  <a16:creationId xmlns:a16="http://schemas.microsoft.com/office/drawing/2014/main" id="{00000000-0008-0000-0000-0000A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160020</xdr:colOff>
          <xdr:row>125</xdr:row>
          <xdr:rowOff>0</xdr:rowOff>
        </xdr:from>
        <xdr:to>
          <xdr:col>5</xdr:col>
          <xdr:colOff>350520</xdr:colOff>
          <xdr:row>126</xdr:row>
          <xdr:rowOff>7620</xdr:rowOff>
        </xdr:to>
        <xdr:sp macro="" textlink="">
          <xdr:nvSpPr>
            <xdr:cNvPr id="6050" name="Check Box 930" hidden="1">
              <a:extLst>
                <a:ext uri="{63B3BB69-23CF-44E3-9099-C40C66FF867C}">
                  <a14:compatExt spid="_x0000_s6050"/>
                </a:ext>
                <a:ext uri="{FF2B5EF4-FFF2-40B4-BE49-F238E27FC236}">
                  <a16:creationId xmlns:a16="http://schemas.microsoft.com/office/drawing/2014/main" id="{00000000-0008-0000-0000-0000A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sv-S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</a:t>
              </a:r>
            </a:p>
          </xdr:txBody>
        </xdr:sp>
        <xdr:clientData fLocksWithSheet="0"/>
      </xdr:twoCellAnchor>
    </mc:Choice>
    <mc:Fallback/>
  </mc:AlternateContent>
  <xdr:twoCellAnchor>
    <xdr:from>
      <xdr:col>3</xdr:col>
      <xdr:colOff>28575</xdr:colOff>
      <xdr:row>118</xdr:row>
      <xdr:rowOff>85724</xdr:rowOff>
    </xdr:from>
    <xdr:to>
      <xdr:col>6</xdr:col>
      <xdr:colOff>89354</xdr:colOff>
      <xdr:row>124</xdr:row>
      <xdr:rowOff>180976</xdr:rowOff>
    </xdr:to>
    <xdr:grpSp>
      <xdr:nvGrpSpPr>
        <xdr:cNvPr id="5825" name="Group 5824">
          <a:extLst>
            <a:ext uri="{FF2B5EF4-FFF2-40B4-BE49-F238E27FC236}">
              <a16:creationId xmlns:a16="http://schemas.microsoft.com/office/drawing/2014/main" id="{00000000-0008-0000-0000-0000C1160000}"/>
            </a:ext>
          </a:extLst>
        </xdr:cNvPr>
        <xdr:cNvGrpSpPr/>
      </xdr:nvGrpSpPr>
      <xdr:grpSpPr>
        <a:xfrm>
          <a:off x="1895475" y="23029544"/>
          <a:ext cx="2102939" cy="1238252"/>
          <a:chOff x="1847850" y="23707724"/>
          <a:chExt cx="2051504" cy="1238252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7375" y="23707724"/>
            <a:ext cx="2041979" cy="1238252"/>
          </a:xfrm>
          <a:prstGeom prst="roundRect">
            <a:avLst>
              <a:gd name="adj" fmla="val 16667"/>
            </a:avLst>
          </a:prstGeom>
          <a:ln>
            <a:solidFill>
              <a:srgbClr val="0070C0"/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 txBox="1"/>
        </xdr:nvSpPr>
        <xdr:spPr>
          <a:xfrm>
            <a:off x="3467100" y="24450675"/>
            <a:ext cx="15240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sv-SE" sz="1100" b="0">
                <a:solidFill>
                  <a:srgbClr val="FF0000"/>
                </a:solidFill>
              </a:rPr>
              <a:t>2</a:t>
            </a:r>
          </a:p>
        </xdr:txBody>
      </xdr:sp>
      <xdr:cxnSp macro="">
        <xdr:nvCxnSpPr>
          <xdr:cNvPr id="35" name="Straight Arrow Connector 3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CxnSpPr/>
        </xdr:nvCxnSpPr>
        <xdr:spPr>
          <a:xfrm flipV="1">
            <a:off x="3638550" y="24183975"/>
            <a:ext cx="95250" cy="295275"/>
          </a:xfrm>
          <a:prstGeom prst="straightConnector1">
            <a:avLst/>
          </a:prstGeom>
          <a:ln w="9525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2" name="Straight Arrow Connector 4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CxnSpPr/>
        </xdr:nvCxnSpPr>
        <xdr:spPr>
          <a:xfrm flipV="1">
            <a:off x="2028825" y="24384000"/>
            <a:ext cx="209550" cy="361948"/>
          </a:xfrm>
          <a:prstGeom prst="straightConnector1">
            <a:avLst/>
          </a:prstGeom>
          <a:ln w="9525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 txBox="1"/>
        </xdr:nvSpPr>
        <xdr:spPr>
          <a:xfrm>
            <a:off x="1847850" y="24679273"/>
            <a:ext cx="15240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sv-SE" sz="1100" b="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 txBox="1"/>
        </xdr:nvSpPr>
        <xdr:spPr>
          <a:xfrm>
            <a:off x="2552700" y="24574499"/>
            <a:ext cx="15240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sv-SE" sz="1100" b="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6</xdr:col>
      <xdr:colOff>19050</xdr:colOff>
      <xdr:row>100</xdr:row>
      <xdr:rowOff>104775</xdr:rowOff>
    </xdr:from>
    <xdr:to>
      <xdr:col>8</xdr:col>
      <xdr:colOff>3808</xdr:colOff>
      <xdr:row>103</xdr:row>
      <xdr:rowOff>142875</xdr:rowOff>
    </xdr:to>
    <xdr:pic>
      <xdr:nvPicPr>
        <xdr:cNvPr id="5829" name="Picture 5828">
          <a:extLst>
            <a:ext uri="{FF2B5EF4-FFF2-40B4-BE49-F238E27FC236}">
              <a16:creationId xmlns:a16="http://schemas.microsoft.com/office/drawing/2014/main" id="{00000000-0008-0000-0000-0000C51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20683" r="4045" b="7684"/>
        <a:stretch/>
      </xdr:blipFill>
      <xdr:spPr>
        <a:xfrm>
          <a:off x="3829050" y="19831050"/>
          <a:ext cx="1280158" cy="609600"/>
        </a:xfrm>
        <a:prstGeom prst="roundRect">
          <a:avLst>
            <a:gd name="adj" fmla="val 16667"/>
          </a:avLst>
        </a:prstGeom>
        <a:blipFill>
          <a:blip xmlns:r="http://schemas.openxmlformats.org/officeDocument/2006/relationships" r:embed="rId8"/>
          <a:stretch>
            <a:fillRect/>
          </a:stretch>
        </a:blipFill>
        <a:ln w="19050">
          <a:solidFill>
            <a:srgbClr val="0070C0"/>
          </a:solidFill>
        </a:ln>
      </xdr:spPr>
    </xdr:pic>
    <xdr:clientData/>
  </xdr:twoCellAnchor>
  <xdr:twoCellAnchor editAs="oneCell">
    <xdr:from>
      <xdr:col>2</xdr:col>
      <xdr:colOff>273049</xdr:colOff>
      <xdr:row>81</xdr:row>
      <xdr:rowOff>161924</xdr:rowOff>
    </xdr:from>
    <xdr:to>
      <xdr:col>3</xdr:col>
      <xdr:colOff>492124</xdr:colOff>
      <xdr:row>87</xdr:row>
      <xdr:rowOff>90928</xdr:rowOff>
    </xdr:to>
    <xdr:pic>
      <xdr:nvPicPr>
        <xdr:cNvPr id="5830" name="Picture 5829">
          <a:extLst>
            <a:ext uri="{FF2B5EF4-FFF2-40B4-BE49-F238E27FC236}">
              <a16:creationId xmlns:a16="http://schemas.microsoft.com/office/drawing/2014/main" id="{00000000-0008-0000-0000-0000C61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10" t="-1" r="8304" b="3623"/>
        <a:stretch/>
      </xdr:blipFill>
      <xdr:spPr>
        <a:xfrm>
          <a:off x="1447799" y="16157574"/>
          <a:ext cx="863600" cy="1072004"/>
        </a:xfrm>
        <a:prstGeom prst="roundRect">
          <a:avLst>
            <a:gd name="adj" fmla="val 16667"/>
          </a:avLst>
        </a:prstGeom>
        <a:blipFill>
          <a:blip xmlns:r="http://schemas.openxmlformats.org/officeDocument/2006/relationships" r:embed="rId8"/>
          <a:stretch>
            <a:fillRect/>
          </a:stretch>
        </a:blipFill>
        <a:ln w="19050">
          <a:solidFill>
            <a:srgbClr val="0070C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152398</xdr:colOff>
          <xdr:row>75</xdr:row>
          <xdr:rowOff>171450</xdr:rowOff>
        </xdr:from>
        <xdr:to>
          <xdr:col>7</xdr:col>
          <xdr:colOff>390525</xdr:colOff>
          <xdr:row>77</xdr:row>
          <xdr:rowOff>12728</xdr:rowOff>
        </xdr:to>
        <xdr:grpSp>
          <xdr:nvGrpSpPr>
            <xdr:cNvPr id="19" name="Group 18">
              <a:extLst>
                <a:ext uri="{FF2B5EF4-FFF2-40B4-BE49-F238E27FC236}">
                  <a16:creationId xmlns:a16="http://schemas.microsoft.com/office/drawing/2014/main" id="{00000000-0008-0000-0000-000013000000}"/>
                </a:ext>
              </a:extLst>
            </xdr:cNvPr>
            <xdr:cNvGrpSpPr/>
          </xdr:nvGrpSpPr>
          <xdr:grpSpPr>
            <a:xfrm>
              <a:off x="1356358" y="14740890"/>
              <a:ext cx="3606167" cy="222278"/>
              <a:chOff x="1488955" y="14939937"/>
              <a:chExt cx="2454395" cy="241011"/>
            </a:xfrm>
          </xdr:grpSpPr>
          <xdr:sp macro="" textlink="">
            <xdr:nvSpPr>
              <xdr:cNvPr id="6053" name="Option Button 933" hidden="1">
                <a:extLst>
                  <a:ext uri="{63B3BB69-23CF-44E3-9099-C40C66FF867C}">
                    <a14:compatExt spid="_x0000_s6053"/>
                  </a:ext>
                  <a:ext uri="{FF2B5EF4-FFF2-40B4-BE49-F238E27FC236}">
                    <a16:creationId xmlns:a16="http://schemas.microsoft.com/office/drawing/2014/main" id="{00000000-0008-0000-0000-0000A5170000}"/>
                  </a:ext>
                </a:extLst>
              </xdr:cNvPr>
              <xdr:cNvSpPr/>
            </xdr:nvSpPr>
            <xdr:spPr bwMode="auto">
              <a:xfrm>
                <a:off x="1488955" y="14963775"/>
                <a:ext cx="180918" cy="20954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055" name="Option Button 935" hidden="1">
                <a:extLst>
                  <a:ext uri="{63B3BB69-23CF-44E3-9099-C40C66FF867C}">
                    <a14:compatExt spid="_x0000_s6055"/>
                  </a:ext>
                  <a:ext uri="{FF2B5EF4-FFF2-40B4-BE49-F238E27FC236}">
                    <a16:creationId xmlns:a16="http://schemas.microsoft.com/office/drawing/2014/main" id="{00000000-0008-0000-0000-0000A7170000}"/>
                  </a:ext>
                </a:extLst>
              </xdr:cNvPr>
              <xdr:cNvSpPr/>
            </xdr:nvSpPr>
            <xdr:spPr bwMode="auto">
              <a:xfrm>
                <a:off x="2414632" y="14960166"/>
                <a:ext cx="191292" cy="19973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056" name="Option Button 936" hidden="1">
                <a:extLst>
                  <a:ext uri="{63B3BB69-23CF-44E3-9099-C40C66FF867C}">
                    <a14:compatExt spid="_x0000_s6056"/>
                  </a:ext>
                  <a:ext uri="{FF2B5EF4-FFF2-40B4-BE49-F238E27FC236}">
                    <a16:creationId xmlns:a16="http://schemas.microsoft.com/office/drawing/2014/main" id="{00000000-0008-0000-0000-0000A8170000}"/>
                  </a:ext>
                </a:extLst>
              </xdr:cNvPr>
              <xdr:cNvSpPr/>
            </xdr:nvSpPr>
            <xdr:spPr bwMode="auto">
              <a:xfrm>
                <a:off x="3068581" y="14939937"/>
                <a:ext cx="164871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058" name="Option Button 938" hidden="1">
                <a:extLst>
                  <a:ext uri="{63B3BB69-23CF-44E3-9099-C40C66FF867C}">
                    <a14:compatExt spid="_x0000_s6058"/>
                  </a:ext>
                  <a:ext uri="{FF2B5EF4-FFF2-40B4-BE49-F238E27FC236}">
                    <a16:creationId xmlns:a16="http://schemas.microsoft.com/office/drawing/2014/main" id="{00000000-0008-0000-0000-0000AA170000}"/>
                  </a:ext>
                </a:extLst>
              </xdr:cNvPr>
              <xdr:cNvSpPr/>
            </xdr:nvSpPr>
            <xdr:spPr bwMode="auto">
              <a:xfrm>
                <a:off x="3686175" y="14980918"/>
                <a:ext cx="257175" cy="20003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373380</xdr:colOff>
          <xdr:row>75</xdr:row>
          <xdr:rowOff>38100</xdr:rowOff>
        </xdr:from>
        <xdr:to>
          <xdr:col>8</xdr:col>
          <xdr:colOff>312420</xdr:colOff>
          <xdr:row>77</xdr:row>
          <xdr:rowOff>144780</xdr:rowOff>
        </xdr:to>
        <xdr:sp macro="" textlink="">
          <xdr:nvSpPr>
            <xdr:cNvPr id="6064" name="Group Box 944" hidden="1">
              <a:extLst>
                <a:ext uri="{63B3BB69-23CF-44E3-9099-C40C66FF867C}">
                  <a14:compatExt spid="_x0000_s6064"/>
                </a:ext>
                <a:ext uri="{FF2B5EF4-FFF2-40B4-BE49-F238E27FC236}">
                  <a16:creationId xmlns:a16="http://schemas.microsoft.com/office/drawing/2014/main" id="{00000000-0008-0000-0000-0000B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114723</xdr:colOff>
          <xdr:row>81</xdr:row>
          <xdr:rowOff>180972</xdr:rowOff>
        </xdr:from>
        <xdr:to>
          <xdr:col>4</xdr:col>
          <xdr:colOff>247657</xdr:colOff>
          <xdr:row>88</xdr:row>
          <xdr:rowOff>142872</xdr:rowOff>
        </xdr:to>
        <xdr:grpSp>
          <xdr:nvGrpSpPr>
            <xdr:cNvPr id="27" name="Group 26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GrpSpPr/>
          </xdr:nvGrpSpPr>
          <xdr:grpSpPr>
            <a:xfrm>
              <a:off x="114723" y="15954372"/>
              <a:ext cx="2662774" cy="1295400"/>
              <a:chOff x="85725" y="16154400"/>
              <a:chExt cx="2489272" cy="1383723"/>
            </a:xfrm>
          </xdr:grpSpPr>
          <xdr:sp macro="" textlink="">
            <xdr:nvSpPr>
              <xdr:cNvPr id="6065" name="Option Button 945" hidden="1">
                <a:extLst>
                  <a:ext uri="{63B3BB69-23CF-44E3-9099-C40C66FF867C}">
                    <a14:compatExt spid="_x0000_s6065"/>
                  </a:ext>
                  <a:ext uri="{FF2B5EF4-FFF2-40B4-BE49-F238E27FC236}">
                    <a16:creationId xmlns:a16="http://schemas.microsoft.com/office/drawing/2014/main" id="{00000000-0008-0000-0000-0000B1170000}"/>
                  </a:ext>
                </a:extLst>
              </xdr:cNvPr>
              <xdr:cNvSpPr/>
            </xdr:nvSpPr>
            <xdr:spPr bwMode="auto">
              <a:xfrm>
                <a:off x="121798" y="16174752"/>
                <a:ext cx="164155" cy="18314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067" name="Option Button 947" hidden="1">
                <a:extLst>
                  <a:ext uri="{63B3BB69-23CF-44E3-9099-C40C66FF867C}">
                    <a14:compatExt spid="_x0000_s6067"/>
                  </a:ext>
                  <a:ext uri="{FF2B5EF4-FFF2-40B4-BE49-F238E27FC236}">
                    <a16:creationId xmlns:a16="http://schemas.microsoft.com/office/drawing/2014/main" id="{00000000-0008-0000-0000-0000B3170000}"/>
                  </a:ext>
                </a:extLst>
              </xdr:cNvPr>
              <xdr:cNvSpPr/>
            </xdr:nvSpPr>
            <xdr:spPr bwMode="auto">
              <a:xfrm>
                <a:off x="85725" y="16725900"/>
                <a:ext cx="209550" cy="2286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068" name="Option Button 948" hidden="1">
                <a:extLst>
                  <a:ext uri="{63B3BB69-23CF-44E3-9099-C40C66FF867C}">
                    <a14:compatExt spid="_x0000_s6068"/>
                  </a:ext>
                  <a:ext uri="{FF2B5EF4-FFF2-40B4-BE49-F238E27FC236}">
                    <a16:creationId xmlns:a16="http://schemas.microsoft.com/office/drawing/2014/main" id="{00000000-0008-0000-0000-0000B4170000}"/>
                  </a:ext>
                </a:extLst>
              </xdr:cNvPr>
              <xdr:cNvSpPr/>
            </xdr:nvSpPr>
            <xdr:spPr bwMode="auto">
              <a:xfrm>
                <a:off x="103559" y="17324460"/>
                <a:ext cx="164154" cy="21366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070" name="Option Button 950" hidden="1">
                <a:extLst>
                  <a:ext uri="{63B3BB69-23CF-44E3-9099-C40C66FF867C}">
                    <a14:compatExt spid="_x0000_s6070"/>
                  </a:ext>
                  <a:ext uri="{FF2B5EF4-FFF2-40B4-BE49-F238E27FC236}">
                    <a16:creationId xmlns:a16="http://schemas.microsoft.com/office/drawing/2014/main" id="{00000000-0008-0000-0000-0000B6170000}"/>
                  </a:ext>
                </a:extLst>
              </xdr:cNvPr>
              <xdr:cNvSpPr/>
            </xdr:nvSpPr>
            <xdr:spPr bwMode="auto">
              <a:xfrm>
                <a:off x="2365447" y="16154400"/>
                <a:ext cx="209550" cy="22860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071" name="Option Button 951" hidden="1">
                <a:extLst>
                  <a:ext uri="{63B3BB69-23CF-44E3-9099-C40C66FF867C}">
                    <a14:compatExt spid="_x0000_s6071"/>
                  </a:ext>
                  <a:ext uri="{FF2B5EF4-FFF2-40B4-BE49-F238E27FC236}">
                    <a16:creationId xmlns:a16="http://schemas.microsoft.com/office/drawing/2014/main" id="{00000000-0008-0000-0000-0000B7170000}"/>
                  </a:ext>
                </a:extLst>
              </xdr:cNvPr>
              <xdr:cNvSpPr/>
            </xdr:nvSpPr>
            <xdr:spPr bwMode="auto">
              <a:xfrm>
                <a:off x="2354701" y="16948871"/>
                <a:ext cx="209550" cy="22860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60960</xdr:colOff>
          <xdr:row>81</xdr:row>
          <xdr:rowOff>99060</xdr:rowOff>
        </xdr:from>
        <xdr:to>
          <xdr:col>6</xdr:col>
          <xdr:colOff>144780</xdr:colOff>
          <xdr:row>89</xdr:row>
          <xdr:rowOff>0</xdr:rowOff>
        </xdr:to>
        <xdr:sp macro="" textlink="">
          <xdr:nvSpPr>
            <xdr:cNvPr id="6072" name="Group Box 952" hidden="1">
              <a:extLst>
                <a:ext uri="{63B3BB69-23CF-44E3-9099-C40C66FF867C}">
                  <a14:compatExt spid="_x0000_s6072"/>
                </a:ext>
                <a:ext uri="{FF2B5EF4-FFF2-40B4-BE49-F238E27FC236}">
                  <a16:creationId xmlns:a16="http://schemas.microsoft.com/office/drawing/2014/main" id="{00000000-0008-0000-0000-0000B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440807</xdr:colOff>
      <xdr:row>122</xdr:row>
      <xdr:rowOff>171450</xdr:rowOff>
    </xdr:from>
    <xdr:to>
      <xdr:col>9</xdr:col>
      <xdr:colOff>555985</xdr:colOff>
      <xdr:row>126</xdr:row>
      <xdr:rowOff>76200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24" r="-269" b="16135"/>
        <a:stretch/>
      </xdr:blipFill>
      <xdr:spPr>
        <a:xfrm>
          <a:off x="5546207" y="24088725"/>
          <a:ext cx="762878" cy="666750"/>
        </a:xfrm>
        <a:prstGeom prst="roundRect">
          <a:avLst>
            <a:gd name="adj" fmla="val 16667"/>
          </a:avLst>
        </a:prstGeom>
        <a:ln w="19050">
          <a:solidFill>
            <a:srgbClr val="0070C0"/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561975</xdr:colOff>
          <xdr:row>132</xdr:row>
          <xdr:rowOff>28575</xdr:rowOff>
        </xdr:from>
        <xdr:to>
          <xdr:col>8</xdr:col>
          <xdr:colOff>114300</xdr:colOff>
          <xdr:row>135</xdr:row>
          <xdr:rowOff>0</xdr:rowOff>
        </xdr:to>
        <xdr:grpSp>
          <xdr:nvGrpSpPr>
            <xdr:cNvPr id="33" name="Group 32">
              <a:extLst>
                <a:ext uri="{FF2B5EF4-FFF2-40B4-BE49-F238E27FC236}">
                  <a16:creationId xmlns:a16="http://schemas.microsoft.com/office/drawing/2014/main" id="{00000000-0008-0000-0000-000021000000}"/>
                </a:ext>
              </a:extLst>
            </xdr:cNvPr>
            <xdr:cNvGrpSpPr/>
          </xdr:nvGrpSpPr>
          <xdr:grpSpPr>
            <a:xfrm>
              <a:off x="5133975" y="25685115"/>
              <a:ext cx="215265" cy="588645"/>
              <a:chOff x="5019675" y="25907974"/>
              <a:chExt cx="200025" cy="600074"/>
            </a:xfrm>
          </xdr:grpSpPr>
          <xdr:sp macro="" textlink="">
            <xdr:nvSpPr>
              <xdr:cNvPr id="6075" name="Option Button 955" hidden="1">
                <a:extLst>
                  <a:ext uri="{63B3BB69-23CF-44E3-9099-C40C66FF867C}">
                    <a14:compatExt spid="_x0000_s6075"/>
                  </a:ext>
                  <a:ext uri="{FF2B5EF4-FFF2-40B4-BE49-F238E27FC236}">
                    <a16:creationId xmlns:a16="http://schemas.microsoft.com/office/drawing/2014/main" id="{00000000-0008-0000-0000-0000BB170000}"/>
                  </a:ext>
                </a:extLst>
              </xdr:cNvPr>
              <xdr:cNvSpPr/>
            </xdr:nvSpPr>
            <xdr:spPr bwMode="auto">
              <a:xfrm>
                <a:off x="5019675" y="25907974"/>
                <a:ext cx="200025" cy="1905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076" name="Option Button 956" hidden="1">
                <a:extLst>
                  <a:ext uri="{63B3BB69-23CF-44E3-9099-C40C66FF867C}">
                    <a14:compatExt spid="_x0000_s6076"/>
                  </a:ext>
                  <a:ext uri="{FF2B5EF4-FFF2-40B4-BE49-F238E27FC236}">
                    <a16:creationId xmlns:a16="http://schemas.microsoft.com/office/drawing/2014/main" id="{00000000-0008-0000-0000-0000BC170000}"/>
                  </a:ext>
                </a:extLst>
              </xdr:cNvPr>
              <xdr:cNvSpPr/>
            </xdr:nvSpPr>
            <xdr:spPr bwMode="auto">
              <a:xfrm>
                <a:off x="5019675" y="26117550"/>
                <a:ext cx="200025" cy="1905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077" name="Option Button 957" hidden="1">
                <a:extLst>
                  <a:ext uri="{63B3BB69-23CF-44E3-9099-C40C66FF867C}">
                    <a14:compatExt spid="_x0000_s6077"/>
                  </a:ext>
                  <a:ext uri="{FF2B5EF4-FFF2-40B4-BE49-F238E27FC236}">
                    <a16:creationId xmlns:a16="http://schemas.microsoft.com/office/drawing/2014/main" id="{00000000-0008-0000-0000-0000BD170000}"/>
                  </a:ext>
                </a:extLst>
              </xdr:cNvPr>
              <xdr:cNvSpPr/>
            </xdr:nvSpPr>
            <xdr:spPr bwMode="auto">
              <a:xfrm>
                <a:off x="5019675" y="26317548"/>
                <a:ext cx="200025" cy="1905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129</xdr:row>
          <xdr:rowOff>114300</xdr:rowOff>
        </xdr:from>
        <xdr:to>
          <xdr:col>9</xdr:col>
          <xdr:colOff>541020</xdr:colOff>
          <xdr:row>137</xdr:row>
          <xdr:rowOff>83820</xdr:rowOff>
        </xdr:to>
        <xdr:sp macro="" textlink="">
          <xdr:nvSpPr>
            <xdr:cNvPr id="6078" name="Group Box 958" hidden="1">
              <a:extLst>
                <a:ext uri="{63B3BB69-23CF-44E3-9099-C40C66FF867C}">
                  <a14:compatExt spid="_x0000_s6078"/>
                </a:ext>
                <a:ext uri="{FF2B5EF4-FFF2-40B4-BE49-F238E27FC236}">
                  <a16:creationId xmlns:a16="http://schemas.microsoft.com/office/drawing/2014/main" id="{00000000-0008-0000-0000-0000B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422381</xdr:colOff>
      <xdr:row>83</xdr:row>
      <xdr:rowOff>142875</xdr:rowOff>
    </xdr:from>
    <xdr:to>
      <xdr:col>9</xdr:col>
      <xdr:colOff>514351</xdr:colOff>
      <xdr:row>88</xdr:row>
      <xdr:rowOff>25975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765" t="57316" r="2328" b="8378"/>
        <a:stretch/>
      </xdr:blipFill>
      <xdr:spPr>
        <a:xfrm>
          <a:off x="5527781" y="16497300"/>
          <a:ext cx="739670" cy="835600"/>
        </a:xfrm>
        <a:prstGeom prst="roundRect">
          <a:avLst>
            <a:gd name="adj" fmla="val 16667"/>
          </a:avLst>
        </a:prstGeom>
        <a:blipFill>
          <a:blip xmlns:r="http://schemas.openxmlformats.org/officeDocument/2006/relationships" r:embed="rId8"/>
          <a:stretch>
            <a:fillRect/>
          </a:stretch>
        </a:blipFill>
        <a:ln w="19050">
          <a:solidFill>
            <a:srgbClr val="0070C0"/>
          </a:solidFill>
        </a:ln>
      </xdr:spPr>
    </xdr:pic>
    <xdr:clientData/>
  </xdr:twoCellAnchor>
  <xdr:twoCellAnchor editAs="oneCell">
    <xdr:from>
      <xdr:col>8</xdr:col>
      <xdr:colOff>104775</xdr:colOff>
      <xdr:row>103</xdr:row>
      <xdr:rowOff>171450</xdr:rowOff>
    </xdr:from>
    <xdr:to>
      <xdr:col>9</xdr:col>
      <xdr:colOff>562873</xdr:colOff>
      <xdr:row>107</xdr:row>
      <xdr:rowOff>133350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17" t="9613" r="3774" b="12304"/>
        <a:stretch/>
      </xdr:blipFill>
      <xdr:spPr>
        <a:xfrm>
          <a:off x="5210175" y="20469225"/>
          <a:ext cx="1105798" cy="723900"/>
        </a:xfrm>
        <a:prstGeom prst="roundRect">
          <a:avLst>
            <a:gd name="adj" fmla="val 16667"/>
          </a:avLst>
        </a:prstGeom>
        <a:blipFill>
          <a:blip xmlns:r="http://schemas.openxmlformats.org/officeDocument/2006/relationships" r:embed="rId8"/>
          <a:stretch>
            <a:fillRect/>
          </a:stretch>
        </a:blipFill>
        <a:ln w="19050">
          <a:solidFill>
            <a:srgbClr val="0070C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365760</xdr:colOff>
          <xdr:row>20</xdr:row>
          <xdr:rowOff>68580</xdr:rowOff>
        </xdr:from>
        <xdr:to>
          <xdr:col>8</xdr:col>
          <xdr:colOff>579120</xdr:colOff>
          <xdr:row>21</xdr:row>
          <xdr:rowOff>106680</xdr:rowOff>
        </xdr:to>
        <xdr:sp macro="" textlink="">
          <xdr:nvSpPr>
            <xdr:cNvPr id="6081" name="Option Button 961" hidden="1">
              <a:extLst>
                <a:ext uri="{63B3BB69-23CF-44E3-9099-C40C66FF867C}">
                  <a14:compatExt spid="_x0000_s6081"/>
                </a:ext>
                <a:ext uri="{FF2B5EF4-FFF2-40B4-BE49-F238E27FC236}">
                  <a16:creationId xmlns:a16="http://schemas.microsoft.com/office/drawing/2014/main" id="{00000000-0008-0000-0000-0000C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571501</xdr:colOff>
      <xdr:row>20</xdr:row>
      <xdr:rowOff>66675</xdr:rowOff>
    </xdr:from>
    <xdr:to>
      <xdr:col>9</xdr:col>
      <xdr:colOff>361951</xdr:colOff>
      <xdr:row>21</xdr:row>
      <xdr:rowOff>104775</xdr:rowOff>
    </xdr:to>
    <xdr:sp macro="" textlink="">
      <xdr:nvSpPr>
        <xdr:cNvPr id="9" name="Text Box 740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5676901" y="4152900"/>
          <a:ext cx="438150" cy="2286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sv-SE" sz="1100" b="0" i="0" u="none" strike="noStrike" baseline="0">
              <a:solidFill>
                <a:srgbClr val="FF0000"/>
              </a:solidFill>
              <a:latin typeface="Calibri"/>
              <a:cs typeface="Calibri"/>
            </a:rPr>
            <a:t>Rensa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412624</xdr:colOff>
          <xdr:row>40</xdr:row>
          <xdr:rowOff>163508</xdr:rowOff>
        </xdr:from>
        <xdr:to>
          <xdr:col>9</xdr:col>
          <xdr:colOff>85725</xdr:colOff>
          <xdr:row>43</xdr:row>
          <xdr:rowOff>152400</xdr:rowOff>
        </xdr:to>
        <xdr:grpSp>
          <xdr:nvGrpSpPr>
            <xdr:cNvPr id="48" name="Group 47">
              <a:extLst>
                <a:ext uri="{FF2B5EF4-FFF2-40B4-BE49-F238E27FC236}">
                  <a16:creationId xmlns:a16="http://schemas.microsoft.com/office/drawing/2014/main" id="{00000000-0008-0000-0000-000030000000}"/>
                </a:ext>
              </a:extLst>
            </xdr:cNvPr>
            <xdr:cNvGrpSpPr/>
          </xdr:nvGrpSpPr>
          <xdr:grpSpPr>
            <a:xfrm>
              <a:off x="2942464" y="7943528"/>
              <a:ext cx="3041141" cy="560392"/>
              <a:chOff x="2879600" y="8126408"/>
              <a:chExt cx="2959226" cy="560392"/>
            </a:xfrm>
          </xdr:grpSpPr>
          <xdr:sp macro="" textlink="">
            <xdr:nvSpPr>
              <xdr:cNvPr id="5925" name="Option Button 805" hidden="1">
                <a:extLst>
                  <a:ext uri="{63B3BB69-23CF-44E3-9099-C40C66FF867C}">
                    <a14:compatExt spid="_x0000_s5925"/>
                  </a:ext>
                  <a:ext uri="{FF2B5EF4-FFF2-40B4-BE49-F238E27FC236}">
                    <a16:creationId xmlns:a16="http://schemas.microsoft.com/office/drawing/2014/main" id="{00000000-0008-0000-0000-000025170000}"/>
                  </a:ext>
                </a:extLst>
              </xdr:cNvPr>
              <xdr:cNvSpPr/>
            </xdr:nvSpPr>
            <xdr:spPr bwMode="auto">
              <a:xfrm>
                <a:off x="2879600" y="8126408"/>
                <a:ext cx="576023" cy="35084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sv-SE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Position 1</a:t>
                </a:r>
              </a:p>
            </xdr:txBody>
          </xdr:sp>
          <xdr:sp macro="" textlink="">
            <xdr:nvSpPr>
              <xdr:cNvPr id="5926" name="Option Button 806" hidden="1">
                <a:extLst>
                  <a:ext uri="{63B3BB69-23CF-44E3-9099-C40C66FF867C}">
                    <a14:compatExt spid="_x0000_s5926"/>
                  </a:ext>
                  <a:ext uri="{FF2B5EF4-FFF2-40B4-BE49-F238E27FC236}">
                    <a16:creationId xmlns:a16="http://schemas.microsoft.com/office/drawing/2014/main" id="{00000000-0008-0000-0000-000026170000}"/>
                  </a:ext>
                </a:extLst>
              </xdr:cNvPr>
              <xdr:cNvSpPr/>
            </xdr:nvSpPr>
            <xdr:spPr bwMode="auto">
              <a:xfrm>
                <a:off x="3674785" y="8138161"/>
                <a:ext cx="682464" cy="32493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sv-SE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 Position 2</a:t>
                </a:r>
              </a:p>
            </xdr:txBody>
          </xdr:sp>
          <xdr:sp macro="" textlink="">
            <xdr:nvSpPr>
              <xdr:cNvPr id="5927" name="Option Button 807" hidden="1">
                <a:extLst>
                  <a:ext uri="{63B3BB69-23CF-44E3-9099-C40C66FF867C}">
                    <a14:compatExt spid="_x0000_s5927"/>
                  </a:ext>
                  <a:ext uri="{FF2B5EF4-FFF2-40B4-BE49-F238E27FC236}">
                    <a16:creationId xmlns:a16="http://schemas.microsoft.com/office/drawing/2014/main" id="{00000000-0008-0000-0000-000027170000}"/>
                  </a:ext>
                </a:extLst>
              </xdr:cNvPr>
              <xdr:cNvSpPr/>
            </xdr:nvSpPr>
            <xdr:spPr bwMode="auto">
              <a:xfrm>
                <a:off x="4500449" y="8175722"/>
                <a:ext cx="565867" cy="23546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sv-SE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Position 3</a:t>
                </a:r>
              </a:p>
            </xdr:txBody>
          </xdr:sp>
          <xdr:sp macro="" textlink="">
            <xdr:nvSpPr>
              <xdr:cNvPr id="5928" name="Option Button 808" hidden="1">
                <a:extLst>
                  <a:ext uri="{63B3BB69-23CF-44E3-9099-C40C66FF867C}">
                    <a14:compatExt spid="_x0000_s5928"/>
                  </a:ext>
                  <a:ext uri="{FF2B5EF4-FFF2-40B4-BE49-F238E27FC236}">
                    <a16:creationId xmlns:a16="http://schemas.microsoft.com/office/drawing/2014/main" id="{00000000-0008-0000-0000-000028170000}"/>
                  </a:ext>
                </a:extLst>
              </xdr:cNvPr>
              <xdr:cNvSpPr/>
            </xdr:nvSpPr>
            <xdr:spPr bwMode="auto">
              <a:xfrm>
                <a:off x="5284756" y="8173259"/>
                <a:ext cx="554070" cy="25666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sv-SE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Position 4</a:t>
                </a:r>
              </a:p>
            </xdr:txBody>
          </xdr:sp>
          <xdr:sp macro="" textlink="">
            <xdr:nvSpPr>
              <xdr:cNvPr id="6082" name="Option Button 962" hidden="1">
                <a:extLst>
                  <a:ext uri="{63B3BB69-23CF-44E3-9099-C40C66FF867C}">
                    <a14:compatExt spid="_x0000_s6082"/>
                  </a:ext>
                  <a:ext uri="{FF2B5EF4-FFF2-40B4-BE49-F238E27FC236}">
                    <a16:creationId xmlns:a16="http://schemas.microsoft.com/office/drawing/2014/main" id="{00000000-0008-0000-0000-0000C2170000}"/>
                  </a:ext>
                </a:extLst>
              </xdr:cNvPr>
              <xdr:cNvSpPr/>
            </xdr:nvSpPr>
            <xdr:spPr bwMode="auto">
              <a:xfrm>
                <a:off x="4943475" y="8458200"/>
                <a:ext cx="238125" cy="2286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>
    <xdr:from>
      <xdr:col>8</xdr:col>
      <xdr:colOff>76200</xdr:colOff>
      <xdr:row>42</xdr:row>
      <xdr:rowOff>114300</xdr:rowOff>
    </xdr:from>
    <xdr:to>
      <xdr:col>8</xdr:col>
      <xdr:colOff>514350</xdr:colOff>
      <xdr:row>43</xdr:row>
      <xdr:rowOff>152400</xdr:rowOff>
    </xdr:to>
    <xdr:sp macro="" textlink="">
      <xdr:nvSpPr>
        <xdr:cNvPr id="21" name="Text Box 74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>
          <a:spLocks noChangeArrowheads="1"/>
        </xdr:cNvSpPr>
      </xdr:nvSpPr>
      <xdr:spPr bwMode="auto">
        <a:xfrm>
          <a:off x="5181600" y="8458200"/>
          <a:ext cx="438150" cy="2286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sv-SE" sz="1100" b="0" i="0" u="none" strike="noStrike" baseline="0">
              <a:solidFill>
                <a:srgbClr val="FF0000"/>
              </a:solidFill>
              <a:latin typeface="Calibri"/>
              <a:cs typeface="Calibri"/>
            </a:rPr>
            <a:t>Rensa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oneCellAnchor>
        <xdr:from>
          <xdr:col>3</xdr:col>
          <xdr:colOff>441960</xdr:colOff>
          <xdr:row>67</xdr:row>
          <xdr:rowOff>182880</xdr:rowOff>
        </xdr:from>
        <xdr:ext cx="205740" cy="190500"/>
        <xdr:sp macro="" textlink="">
          <xdr:nvSpPr>
            <xdr:cNvPr id="6084" name="Check Box 964" hidden="1">
              <a:extLst>
                <a:ext uri="{63B3BB69-23CF-44E3-9099-C40C66FF867C}">
                  <a14:compatExt spid="_x0000_s6084"/>
                </a:ext>
                <a:ext uri="{FF2B5EF4-FFF2-40B4-BE49-F238E27FC236}">
                  <a16:creationId xmlns:a16="http://schemas.microsoft.com/office/drawing/2014/main" id="{E1F42633-CBF4-4E13-B2D7-9A9ADB52BF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</xdr:wsDr>
</file>

<file path=xl/persons/person.xml><?xml version="1.0" encoding="utf-8"?>
<personList xmlns="http://schemas.microsoft.com/office/spreadsheetml/2018/threadedcomments" xmlns:x="http://schemas.openxmlformats.org/spreadsheetml/2006/main">
  <person displayName="Venkata Jswamy" id="{E78D1FB2-E3B0-4BCE-995D-C4659F44931B}" userId="S::U-VEN-0002@permobil.com::59251a05-84e2-4e04-baaa-948a0c1f8093" providerId="AD"/>
</personList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I7" dT="2024-04-12T08:31:21.86" personId="{E78D1FB2-E3B0-4BCE-995D-C4659F44931B}" id="{FF115AC6-DA10-4088-9B50-C217FB561AC1}">
    <text>YYYY-MM-DD</text>
  </threadedComment>
</ThreadedComments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omments" Target="../comments1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28" Type="http://schemas.openxmlformats.org/officeDocument/2006/relationships/ctrlProp" Target="../ctrlProps/ctrlProp125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18" Type="http://schemas.openxmlformats.org/officeDocument/2006/relationships/ctrlProp" Target="../ctrlProps/ctrlProp115.xml"/><Relationship Id="rId134" Type="http://schemas.openxmlformats.org/officeDocument/2006/relationships/ctrlProp" Target="../ctrlProps/ctrlProp131.xml"/><Relationship Id="rId139" Type="http://schemas.microsoft.com/office/2017/10/relationships/threadedComment" Target="../threadedComments/threadedComment1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24" Type="http://schemas.openxmlformats.org/officeDocument/2006/relationships/ctrlProp" Target="../ctrlProps/ctrlProp121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35" Type="http://schemas.openxmlformats.org/officeDocument/2006/relationships/ctrlProp" Target="../ctrlProps/ctrlProp132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26" Type="http://schemas.openxmlformats.org/officeDocument/2006/relationships/ctrlProp" Target="../ctrlProps/ctrlProp23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C7295-3CF1-4F21-813E-65A02341F2C6}">
  <sheetPr codeName="Sheet3"/>
  <dimension ref="A1:O220"/>
  <sheetViews>
    <sheetView showGridLines="0" tabSelected="1" zoomScaleNormal="100" zoomScaleSheetLayoutView="150" workbookViewId="0">
      <pane ySplit="2" topLeftCell="A36" activePane="bottomLeft" state="frozen"/>
      <selection activeCell="E5" sqref="E5:E6"/>
      <selection pane="bottomLeft" activeCell="M57" sqref="M57"/>
    </sheetView>
  </sheetViews>
  <sheetFormatPr defaultRowHeight="14.4" x14ac:dyDescent="0.3"/>
  <cols>
    <col min="1" max="1" width="11" style="5" customWidth="1"/>
    <col min="2" max="2" width="6.5546875" customWidth="1"/>
    <col min="3" max="4" width="9.6640625" customWidth="1"/>
    <col min="5" max="5" width="10.44140625" customWidth="1"/>
    <col min="6" max="8" width="9.6640625" customWidth="1"/>
    <col min="9" max="9" width="9.6640625" style="22" customWidth="1"/>
    <col min="10" max="10" width="9.6640625" customWidth="1"/>
    <col min="11" max="11" width="10.5546875" style="1" customWidth="1"/>
    <col min="12" max="12" width="9.109375" style="1"/>
    <col min="13" max="13" width="9.5546875" customWidth="1"/>
  </cols>
  <sheetData>
    <row r="1" spans="1:14" x14ac:dyDescent="0.3">
      <c r="I1" s="3"/>
      <c r="J1" s="189"/>
    </row>
    <row r="2" spans="1:14" ht="16.2" thickBot="1" x14ac:dyDescent="0.35">
      <c r="B2" s="190"/>
      <c r="C2" s="190"/>
      <c r="D2" s="190"/>
      <c r="E2" s="190" t="s">
        <v>90</v>
      </c>
      <c r="F2" s="190"/>
      <c r="G2" s="190"/>
      <c r="H2" s="191"/>
      <c r="I2" s="83"/>
      <c r="J2" s="248" t="s">
        <v>315</v>
      </c>
      <c r="K2" s="38"/>
      <c r="L2" s="18"/>
      <c r="M2" s="6"/>
    </row>
    <row r="3" spans="1:14" ht="15.75" customHeight="1" x14ac:dyDescent="0.3">
      <c r="A3" s="192"/>
      <c r="B3" s="193"/>
      <c r="C3" s="193"/>
      <c r="D3" s="193"/>
      <c r="E3" s="249" t="s">
        <v>177</v>
      </c>
      <c r="F3" s="249"/>
      <c r="G3" s="249"/>
      <c r="H3" s="193"/>
      <c r="I3" s="193"/>
      <c r="J3" s="194"/>
      <c r="K3" s="38"/>
      <c r="L3" s="18"/>
      <c r="M3" s="6"/>
    </row>
    <row r="4" spans="1:14" ht="28.5" customHeight="1" x14ac:dyDescent="0.3">
      <c r="A4" s="96"/>
      <c r="B4" s="200"/>
      <c r="C4" s="200"/>
      <c r="D4" s="201"/>
      <c r="E4" s="250"/>
      <c r="F4" s="250"/>
      <c r="G4" s="250"/>
      <c r="H4" s="202"/>
      <c r="I4" s="202"/>
      <c r="J4" s="99"/>
      <c r="K4" s="38"/>
      <c r="L4" s="18"/>
      <c r="M4" s="6"/>
    </row>
    <row r="5" spans="1:14" x14ac:dyDescent="0.3">
      <c r="A5" s="195" t="s">
        <v>146</v>
      </c>
      <c r="B5" s="262"/>
      <c r="C5" s="262"/>
      <c r="D5" s="262"/>
      <c r="E5" s="203"/>
      <c r="F5" s="204"/>
      <c r="G5" s="205"/>
      <c r="H5" s="206"/>
      <c r="I5" s="83"/>
      <c r="J5" s="125"/>
      <c r="K5" s="26"/>
      <c r="L5" s="25"/>
      <c r="M5" s="30"/>
    </row>
    <row r="6" spans="1:14" x14ac:dyDescent="0.3">
      <c r="A6" s="195" t="s">
        <v>147</v>
      </c>
      <c r="B6" s="263"/>
      <c r="C6" s="263"/>
      <c r="D6" s="263"/>
      <c r="E6" s="203"/>
      <c r="F6" s="204"/>
      <c r="G6" s="205"/>
      <c r="H6" s="97" t="s">
        <v>7</v>
      </c>
      <c r="I6" s="262"/>
      <c r="J6" s="266"/>
      <c r="K6" s="27"/>
      <c r="L6" s="25"/>
      <c r="M6" s="30"/>
    </row>
    <row r="7" spans="1:14" ht="15" thickBot="1" x14ac:dyDescent="0.35">
      <c r="A7" s="196" t="s">
        <v>148</v>
      </c>
      <c r="B7" s="267"/>
      <c r="C7" s="267"/>
      <c r="D7" s="267"/>
      <c r="E7" s="197"/>
      <c r="F7" s="198"/>
      <c r="G7" s="199"/>
      <c r="H7" s="126" t="s">
        <v>8</v>
      </c>
      <c r="I7" s="264"/>
      <c r="J7" s="265"/>
      <c r="K7" s="27"/>
      <c r="L7" s="31"/>
    </row>
    <row r="8" spans="1:14" ht="20.25" customHeight="1" thickBot="1" x14ac:dyDescent="0.35">
      <c r="A8" s="105" t="s">
        <v>270</v>
      </c>
      <c r="B8" s="106"/>
      <c r="C8" s="107"/>
      <c r="D8" s="107" t="s">
        <v>167</v>
      </c>
      <c r="E8" s="108"/>
      <c r="F8" s="109"/>
      <c r="G8" s="110"/>
      <c r="H8" s="108"/>
      <c r="I8" s="114"/>
      <c r="J8" s="115"/>
      <c r="K8" s="27"/>
      <c r="L8" s="31"/>
      <c r="M8" s="3"/>
      <c r="N8" s="9"/>
    </row>
    <row r="9" spans="1:14" x14ac:dyDescent="0.3">
      <c r="A9" s="118"/>
      <c r="B9" s="13"/>
      <c r="C9" s="13"/>
      <c r="D9" s="13"/>
      <c r="E9" s="13"/>
      <c r="I9"/>
      <c r="J9" s="89"/>
      <c r="K9" s="84"/>
      <c r="L9" s="31"/>
      <c r="M9" s="3"/>
      <c r="N9" s="9"/>
    </row>
    <row r="10" spans="1:14" x14ac:dyDescent="0.3">
      <c r="A10" s="120" t="s">
        <v>288</v>
      </c>
      <c r="E10" s="207"/>
      <c r="F10" s="208"/>
      <c r="G10" s="208"/>
      <c r="H10" s="208"/>
      <c r="I10" s="208"/>
      <c r="J10" s="99"/>
      <c r="K10" s="85"/>
      <c r="L10" s="31"/>
      <c r="M10" s="3"/>
      <c r="N10" s="9"/>
    </row>
    <row r="11" spans="1:14" x14ac:dyDescent="0.3">
      <c r="A11" s="101"/>
      <c r="I11"/>
      <c r="J11" s="99"/>
      <c r="K11" s="85"/>
      <c r="L11" s="31"/>
      <c r="M11" s="3"/>
      <c r="N11" s="9"/>
    </row>
    <row r="12" spans="1:14" x14ac:dyDescent="0.3">
      <c r="A12" s="120"/>
      <c r="B12" s="209"/>
      <c r="C12" s="209"/>
      <c r="D12" s="209"/>
      <c r="E12" s="209"/>
      <c r="F12" s="209"/>
      <c r="G12" s="209"/>
      <c r="H12" s="209"/>
      <c r="I12"/>
      <c r="J12" s="89"/>
      <c r="K12" s="85"/>
      <c r="L12" s="31"/>
      <c r="M12" s="3"/>
      <c r="N12" s="9"/>
    </row>
    <row r="13" spans="1:14" x14ac:dyDescent="0.3">
      <c r="A13" s="121"/>
      <c r="B13" s="7"/>
      <c r="C13" s="7"/>
      <c r="D13" s="7"/>
      <c r="E13" s="7"/>
      <c r="F13" s="7"/>
      <c r="G13" s="7"/>
      <c r="H13" s="122"/>
      <c r="I13" s="123"/>
      <c r="J13" s="89"/>
      <c r="K13" s="85"/>
      <c r="L13" s="31"/>
      <c r="M13" s="3"/>
      <c r="N13" s="9"/>
    </row>
    <row r="14" spans="1:14" x14ac:dyDescent="0.3">
      <c r="A14" s="120"/>
      <c r="E14" s="207"/>
      <c r="F14" s="207"/>
      <c r="H14" s="123"/>
      <c r="I14" s="123"/>
      <c r="J14" s="89"/>
      <c r="K14" s="85"/>
      <c r="L14" s="31"/>
      <c r="M14" s="3"/>
      <c r="N14" s="9"/>
    </row>
    <row r="15" spans="1:14" x14ac:dyDescent="0.3">
      <c r="A15" s="120" t="s">
        <v>271</v>
      </c>
      <c r="B15" s="202"/>
      <c r="C15" s="202"/>
      <c r="D15" s="202"/>
      <c r="E15" s="202"/>
      <c r="F15" s="202"/>
      <c r="G15" s="202"/>
      <c r="H15" s="202"/>
      <c r="I15" s="123"/>
      <c r="J15" s="89"/>
      <c r="K15" s="85"/>
      <c r="L15" s="31"/>
      <c r="M15" s="3"/>
      <c r="N15" s="9"/>
    </row>
    <row r="16" spans="1:14" x14ac:dyDescent="0.3">
      <c r="A16" s="120"/>
      <c r="C16" s="202" t="s">
        <v>164</v>
      </c>
      <c r="H16" s="130"/>
      <c r="I16" s="123"/>
      <c r="J16" s="89"/>
      <c r="K16" s="85"/>
      <c r="L16" s="31"/>
      <c r="M16" s="3"/>
      <c r="N16" s="9"/>
    </row>
    <row r="17" spans="1:15" x14ac:dyDescent="0.3">
      <c r="A17" s="121"/>
      <c r="B17" s="7"/>
      <c r="C17" t="s">
        <v>182</v>
      </c>
      <c r="D17" s="7"/>
      <c r="E17" s="7"/>
      <c r="F17" s="7"/>
      <c r="G17" s="7"/>
      <c r="H17" s="122"/>
      <c r="I17" s="123"/>
      <c r="J17" s="89"/>
      <c r="K17" s="85"/>
      <c r="L17" s="31"/>
      <c r="M17" s="3"/>
      <c r="N17" s="9"/>
    </row>
    <row r="18" spans="1:15" x14ac:dyDescent="0.3">
      <c r="A18" s="119"/>
      <c r="C18" s="207"/>
      <c r="H18" s="5"/>
      <c r="I18" s="123"/>
      <c r="J18" s="89"/>
      <c r="K18" s="85"/>
      <c r="L18" s="31"/>
      <c r="M18" s="3"/>
      <c r="N18" s="9"/>
    </row>
    <row r="19" spans="1:15" x14ac:dyDescent="0.3">
      <c r="A19" s="88"/>
      <c r="C19" s="207"/>
      <c r="D19" s="207" t="s">
        <v>116</v>
      </c>
      <c r="H19" s="5"/>
      <c r="I19" s="123"/>
      <c r="J19" s="89"/>
      <c r="K19" s="85"/>
      <c r="L19" s="31"/>
      <c r="M19" s="3"/>
      <c r="N19" s="9"/>
    </row>
    <row r="20" spans="1:15" x14ac:dyDescent="0.3">
      <c r="A20" s="88"/>
      <c r="D20" s="5"/>
      <c r="G20" s="5"/>
      <c r="H20" s="5"/>
      <c r="I20" s="123"/>
      <c r="J20" s="89"/>
      <c r="K20" s="85"/>
      <c r="L20" s="31"/>
      <c r="M20" s="3"/>
      <c r="N20" s="9"/>
    </row>
    <row r="21" spans="1:15" x14ac:dyDescent="0.3">
      <c r="A21" s="88"/>
      <c r="H21" s="123"/>
      <c r="I21" s="123"/>
      <c r="J21" s="89"/>
      <c r="K21" s="85"/>
      <c r="L21" s="31"/>
      <c r="M21" s="3"/>
      <c r="N21" s="9"/>
    </row>
    <row r="22" spans="1:15" x14ac:dyDescent="0.3">
      <c r="A22" s="88"/>
      <c r="G22" s="5"/>
      <c r="H22" s="5"/>
      <c r="I22" s="123"/>
      <c r="J22" s="89"/>
      <c r="K22" s="85"/>
      <c r="L22" s="31"/>
      <c r="M22" s="3"/>
      <c r="N22" s="9"/>
    </row>
    <row r="23" spans="1:15" x14ac:dyDescent="0.3">
      <c r="A23" s="88"/>
      <c r="H23" s="5"/>
      <c r="I23" s="123"/>
      <c r="J23" s="89"/>
      <c r="K23" s="85"/>
      <c r="L23" s="31"/>
      <c r="M23" s="3"/>
      <c r="N23" s="9"/>
    </row>
    <row r="24" spans="1:15" x14ac:dyDescent="0.3">
      <c r="A24" s="88"/>
      <c r="D24" s="5"/>
      <c r="E24" s="7" t="s">
        <v>160</v>
      </c>
      <c r="F24" s="7"/>
      <c r="G24" s="210" t="s">
        <v>161</v>
      </c>
      <c r="H24" s="210" t="s">
        <v>162</v>
      </c>
      <c r="I24" s="132"/>
      <c r="J24" s="89"/>
      <c r="K24" s="85"/>
      <c r="L24" s="31"/>
      <c r="M24" s="3"/>
      <c r="N24" s="9"/>
    </row>
    <row r="25" spans="1:15" x14ac:dyDescent="0.3">
      <c r="A25" s="88"/>
      <c r="E25" t="s">
        <v>272</v>
      </c>
      <c r="G25" s="5"/>
      <c r="H25" s="5" t="s">
        <v>273</v>
      </c>
      <c r="I25" s="123"/>
      <c r="J25" s="89"/>
      <c r="K25" s="86"/>
      <c r="L25" s="32"/>
      <c r="M25" s="21"/>
      <c r="N25" s="34"/>
    </row>
    <row r="26" spans="1:15" ht="15" customHeight="1" x14ac:dyDescent="0.3">
      <c r="A26" s="88"/>
      <c r="H26" s="5"/>
      <c r="I26" s="123"/>
      <c r="J26" s="90"/>
      <c r="K26" s="28"/>
      <c r="L26" s="33"/>
      <c r="M26" s="3"/>
      <c r="N26" s="29"/>
      <c r="O26" s="16"/>
    </row>
    <row r="27" spans="1:15" ht="15" customHeight="1" x14ac:dyDescent="0.3">
      <c r="A27" s="88"/>
      <c r="D27" s="5"/>
      <c r="E27" s="5" t="s">
        <v>165</v>
      </c>
      <c r="G27" s="5"/>
      <c r="H27" s="5" t="s">
        <v>163</v>
      </c>
      <c r="I27" s="123"/>
      <c r="J27" s="90"/>
      <c r="K27" s="28"/>
      <c r="L27" s="33"/>
      <c r="M27" s="3"/>
      <c r="N27" s="29"/>
      <c r="O27" s="16"/>
    </row>
    <row r="28" spans="1:15" ht="15" customHeight="1" x14ac:dyDescent="0.3">
      <c r="A28" s="120"/>
      <c r="B28" s="209"/>
      <c r="C28" s="209"/>
      <c r="D28" s="209"/>
      <c r="E28" s="209"/>
      <c r="F28" s="209"/>
      <c r="G28" s="209"/>
      <c r="H28" s="209"/>
      <c r="I28"/>
      <c r="J28" s="90"/>
      <c r="K28" s="28"/>
      <c r="L28" s="33"/>
      <c r="M28" s="3"/>
      <c r="N28" s="29"/>
      <c r="O28" s="16"/>
    </row>
    <row r="29" spans="1:15" ht="15" customHeight="1" x14ac:dyDescent="0.3">
      <c r="A29" s="121"/>
      <c r="B29" s="7"/>
      <c r="C29" s="7"/>
      <c r="D29" s="7"/>
      <c r="E29" s="7"/>
      <c r="F29" s="7"/>
      <c r="G29" s="5"/>
      <c r="H29" s="122"/>
      <c r="I29"/>
      <c r="J29" s="90"/>
      <c r="K29" s="28"/>
      <c r="L29" s="33"/>
      <c r="M29" s="3"/>
      <c r="N29" s="29"/>
      <c r="O29" s="16"/>
    </row>
    <row r="30" spans="1:15" ht="15" customHeight="1" x14ac:dyDescent="0.3">
      <c r="A30" s="101"/>
      <c r="B30" s="211"/>
      <c r="C30" s="211"/>
      <c r="E30" s="212"/>
      <c r="F30" s="5"/>
      <c r="G30" s="5" t="s">
        <v>20</v>
      </c>
      <c r="H30" s="242" t="str">
        <f>Formulas!F21</f>
        <v>-</v>
      </c>
      <c r="I30"/>
      <c r="J30" s="90"/>
      <c r="K30" s="28"/>
      <c r="L30" s="33"/>
      <c r="M30" s="3"/>
      <c r="N30" s="29"/>
      <c r="O30" s="16"/>
    </row>
    <row r="31" spans="1:15" ht="15" customHeight="1" thickBot="1" x14ac:dyDescent="0.35">
      <c r="A31" s="102"/>
      <c r="B31" s="103"/>
      <c r="C31" s="103"/>
      <c r="D31" s="103"/>
      <c r="E31" s="100"/>
      <c r="F31" s="243" t="s">
        <v>308</v>
      </c>
      <c r="G31" s="243"/>
      <c r="H31" s="243"/>
      <c r="I31" s="243"/>
      <c r="J31" s="244"/>
      <c r="K31" s="28"/>
      <c r="L31" s="33"/>
      <c r="M31" s="3"/>
      <c r="N31" s="29"/>
      <c r="O31" s="16"/>
    </row>
    <row r="32" spans="1:15" ht="20.25" customHeight="1" thickBot="1" x14ac:dyDescent="0.35">
      <c r="A32" s="105" t="s">
        <v>298</v>
      </c>
      <c r="B32" s="106"/>
      <c r="C32" s="107"/>
      <c r="D32" s="107"/>
      <c r="E32" s="108"/>
      <c r="F32" s="109"/>
      <c r="G32" s="110"/>
      <c r="H32" s="111"/>
      <c r="I32" s="112"/>
      <c r="J32" s="113"/>
      <c r="K32" s="10"/>
      <c r="L32" s="10"/>
      <c r="M32" s="11"/>
      <c r="N32" s="10"/>
      <c r="O32" s="16"/>
    </row>
    <row r="33" spans="1:15" ht="15" customHeight="1" x14ac:dyDescent="0.3">
      <c r="A33" s="93"/>
      <c r="B33" s="94"/>
      <c r="C33" s="94"/>
      <c r="D33" s="94"/>
      <c r="E33" s="94"/>
      <c r="F33" s="94"/>
      <c r="G33" s="94"/>
      <c r="H33" s="94"/>
      <c r="I33" s="94"/>
      <c r="J33" s="95"/>
      <c r="K33" s="8"/>
      <c r="L33" s="8"/>
      <c r="M33" s="11"/>
      <c r="N33" s="10"/>
      <c r="O33" s="16"/>
    </row>
    <row r="34" spans="1:15" ht="15" customHeight="1" x14ac:dyDescent="0.3">
      <c r="A34" s="88"/>
      <c r="I34"/>
      <c r="J34" s="89"/>
      <c r="K34" s="8"/>
      <c r="L34" s="8"/>
      <c r="M34" s="11"/>
      <c r="N34" s="10"/>
      <c r="O34" s="16"/>
    </row>
    <row r="35" spans="1:15" ht="15" customHeight="1" x14ac:dyDescent="0.3">
      <c r="A35" s="88"/>
      <c r="J35" s="89"/>
      <c r="K35" s="8"/>
      <c r="L35" s="8"/>
      <c r="M35" s="11"/>
      <c r="N35" s="10"/>
      <c r="O35" s="16"/>
    </row>
    <row r="36" spans="1:15" ht="15" customHeight="1" x14ac:dyDescent="0.3">
      <c r="A36" s="88"/>
      <c r="I36"/>
      <c r="J36" s="128" t="s">
        <v>103</v>
      </c>
      <c r="K36" s="8"/>
      <c r="L36" s="8"/>
      <c r="N36" s="10"/>
      <c r="O36" s="16"/>
    </row>
    <row r="37" spans="1:15" ht="15" customHeight="1" x14ac:dyDescent="0.3">
      <c r="A37" s="88"/>
      <c r="I37"/>
      <c r="J37" s="89"/>
      <c r="K37" s="8"/>
      <c r="L37" s="8"/>
      <c r="M37" s="11"/>
      <c r="N37" s="10"/>
      <c r="O37" s="16"/>
    </row>
    <row r="38" spans="1:15" ht="15" customHeight="1" x14ac:dyDescent="0.3">
      <c r="A38" s="88"/>
      <c r="J38" s="89"/>
      <c r="K38" s="8"/>
      <c r="L38" s="8"/>
      <c r="M38" s="11"/>
      <c r="N38" s="10"/>
      <c r="O38" s="16"/>
    </row>
    <row r="39" spans="1:15" ht="15" customHeight="1" x14ac:dyDescent="0.3">
      <c r="A39" s="88"/>
      <c r="E39" s="209" t="s">
        <v>9</v>
      </c>
      <c r="I39"/>
      <c r="J39" s="89"/>
      <c r="K39" s="8"/>
      <c r="L39" s="8"/>
      <c r="M39" s="11"/>
      <c r="N39" s="10"/>
      <c r="O39" s="16"/>
    </row>
    <row r="40" spans="1:15" ht="15" customHeight="1" x14ac:dyDescent="0.3">
      <c r="A40" s="88"/>
      <c r="F40" t="s">
        <v>106</v>
      </c>
      <c r="I40"/>
      <c r="J40" s="89"/>
      <c r="K40" s="8"/>
      <c r="L40" s="8"/>
      <c r="M40" s="11"/>
      <c r="N40" s="10"/>
      <c r="O40" s="16"/>
    </row>
    <row r="41" spans="1:15" ht="15" customHeight="1" x14ac:dyDescent="0.3">
      <c r="A41" s="88"/>
      <c r="F41" s="207"/>
      <c r="G41" s="202"/>
      <c r="H41" s="202"/>
      <c r="I41"/>
      <c r="J41" s="89"/>
      <c r="K41" s="8"/>
      <c r="L41" s="8"/>
      <c r="M41" s="11"/>
      <c r="N41" s="10"/>
      <c r="O41" s="16"/>
    </row>
    <row r="42" spans="1:15" ht="15" customHeight="1" x14ac:dyDescent="0.3">
      <c r="A42" s="88"/>
      <c r="I42"/>
      <c r="J42" s="89"/>
      <c r="K42" s="8"/>
      <c r="L42" s="8"/>
      <c r="M42" s="11"/>
      <c r="N42" s="10"/>
      <c r="O42" s="16"/>
    </row>
    <row r="43" spans="1:15" ht="15" customHeight="1" x14ac:dyDescent="0.3">
      <c r="A43" s="88"/>
      <c r="I43"/>
      <c r="J43" s="89"/>
      <c r="K43" s="8"/>
      <c r="L43" s="8"/>
      <c r="M43" s="11"/>
      <c r="N43" s="10"/>
      <c r="O43" s="16"/>
    </row>
    <row r="44" spans="1:15" ht="15" customHeight="1" x14ac:dyDescent="0.3">
      <c r="A44" s="88"/>
      <c r="I44"/>
      <c r="J44" s="89"/>
      <c r="K44" s="8"/>
      <c r="L44" s="8"/>
      <c r="M44" s="11"/>
      <c r="N44" s="10"/>
      <c r="O44" s="16"/>
    </row>
    <row r="45" spans="1:15" ht="15" customHeight="1" x14ac:dyDescent="0.3">
      <c r="A45" s="88"/>
      <c r="E45" s="208" t="s">
        <v>180</v>
      </c>
      <c r="F45" s="208"/>
      <c r="G45" s="208"/>
      <c r="H45" s="208" t="s">
        <v>178</v>
      </c>
      <c r="I45" s="208"/>
      <c r="J45" s="117"/>
      <c r="K45" s="8"/>
      <c r="L45" s="8"/>
      <c r="M45" s="11"/>
      <c r="N45" s="10"/>
      <c r="O45" s="16"/>
    </row>
    <row r="46" spans="1:15" ht="15" customHeight="1" x14ac:dyDescent="0.3">
      <c r="A46" s="88"/>
      <c r="E46" s="208" t="s">
        <v>181</v>
      </c>
      <c r="F46" s="208"/>
      <c r="G46" s="208"/>
      <c r="H46" s="208" t="s">
        <v>179</v>
      </c>
      <c r="I46" s="208"/>
      <c r="J46" s="116"/>
      <c r="K46" s="8"/>
      <c r="L46" s="8"/>
      <c r="M46" s="11"/>
      <c r="N46" s="10"/>
      <c r="O46" s="16"/>
    </row>
    <row r="47" spans="1:15" ht="15" customHeight="1" x14ac:dyDescent="0.3">
      <c r="A47" s="88"/>
      <c r="D47" s="209"/>
      <c r="E47" s="214"/>
      <c r="F47" s="207" t="s">
        <v>274</v>
      </c>
      <c r="G47" s="214"/>
      <c r="H47" s="7"/>
      <c r="I47" s="210"/>
      <c r="J47" s="104"/>
      <c r="K47" s="8"/>
      <c r="L47" s="8"/>
      <c r="M47" s="11"/>
      <c r="N47" s="10"/>
      <c r="O47" s="16"/>
    </row>
    <row r="48" spans="1:15" ht="15" customHeight="1" x14ac:dyDescent="0.3">
      <c r="A48" s="88"/>
      <c r="D48" s="207"/>
      <c r="E48" s="214"/>
      <c r="F48" s="214"/>
      <c r="G48" t="s">
        <v>215</v>
      </c>
      <c r="H48" s="247" t="str">
        <f>Formulas!F39</f>
        <v>-</v>
      </c>
      <c r="I48" s="210"/>
      <c r="J48" s="104"/>
      <c r="K48" s="8"/>
      <c r="L48" s="8"/>
      <c r="M48" s="11"/>
      <c r="N48" s="10"/>
      <c r="O48" s="16"/>
    </row>
    <row r="49" spans="1:15" ht="15" customHeight="1" x14ac:dyDescent="0.3">
      <c r="A49" s="88"/>
      <c r="E49" s="215"/>
      <c r="F49" s="215"/>
      <c r="I49"/>
      <c r="J49" s="89"/>
      <c r="K49" s="8"/>
      <c r="L49" s="8"/>
      <c r="M49" s="11"/>
      <c r="N49" s="10"/>
      <c r="O49" s="16"/>
    </row>
    <row r="50" spans="1:15" ht="15" customHeight="1" thickBot="1" x14ac:dyDescent="0.35">
      <c r="A50" s="91"/>
      <c r="B50" s="92"/>
      <c r="C50" s="92"/>
      <c r="D50" s="92"/>
      <c r="E50" s="92"/>
      <c r="F50" s="92"/>
      <c r="G50" s="92"/>
      <c r="H50" s="92"/>
      <c r="I50" s="92"/>
      <c r="J50" s="135"/>
      <c r="K50" s="8"/>
      <c r="L50" s="8"/>
      <c r="M50" s="11"/>
      <c r="N50" s="10"/>
      <c r="O50" s="16"/>
    </row>
    <row r="51" spans="1:15" ht="20.25" customHeight="1" thickBot="1" x14ac:dyDescent="0.35">
      <c r="A51" s="105" t="s">
        <v>85</v>
      </c>
      <c r="B51" s="106"/>
      <c r="C51" s="107"/>
      <c r="D51" s="107"/>
      <c r="E51" s="108"/>
      <c r="F51" s="109"/>
      <c r="G51" s="110"/>
      <c r="H51" s="108"/>
      <c r="I51" s="114"/>
      <c r="J51" s="115"/>
      <c r="K51" s="8"/>
      <c r="L51" s="8"/>
      <c r="M51" s="11"/>
      <c r="N51" s="10"/>
      <c r="O51" s="16"/>
    </row>
    <row r="52" spans="1:15" ht="15" customHeight="1" x14ac:dyDescent="0.3">
      <c r="A52" s="93"/>
      <c r="B52" s="94"/>
      <c r="C52" s="94"/>
      <c r="D52" s="94"/>
      <c r="E52" s="94"/>
      <c r="F52" s="94"/>
      <c r="G52" s="94"/>
      <c r="H52" s="94"/>
      <c r="I52" s="94"/>
      <c r="J52" s="95"/>
      <c r="K52" s="8"/>
      <c r="L52" s="8"/>
      <c r="M52" s="11"/>
      <c r="N52" s="10"/>
      <c r="O52" s="16"/>
    </row>
    <row r="53" spans="1:15" ht="15" customHeight="1" x14ac:dyDescent="0.3">
      <c r="A53" s="88" t="s">
        <v>104</v>
      </c>
      <c r="D53" t="s">
        <v>117</v>
      </c>
      <c r="F53" t="s">
        <v>118</v>
      </c>
      <c r="H53" s="216" t="s">
        <v>105</v>
      </c>
      <c r="I53"/>
      <c r="J53" s="89"/>
      <c r="K53" s="8"/>
      <c r="L53" s="8"/>
      <c r="M53" s="11"/>
      <c r="N53" s="10"/>
      <c r="O53" s="16"/>
    </row>
    <row r="54" spans="1:15" ht="15" customHeight="1" x14ac:dyDescent="0.3">
      <c r="A54" s="88"/>
      <c r="I54"/>
      <c r="J54" s="89"/>
      <c r="K54" s="8"/>
      <c r="L54" s="8"/>
      <c r="M54" s="11"/>
      <c r="N54" s="10"/>
      <c r="O54" s="16"/>
    </row>
    <row r="55" spans="1:15" ht="15" customHeight="1" x14ac:dyDescent="0.3">
      <c r="A55" s="96"/>
      <c r="I55"/>
      <c r="J55" s="89"/>
      <c r="K55" s="8"/>
      <c r="L55" s="8"/>
      <c r="M55" s="11"/>
      <c r="N55" s="10"/>
      <c r="O55" s="16"/>
    </row>
    <row r="56" spans="1:15" ht="15" customHeight="1" x14ac:dyDescent="0.3">
      <c r="A56" s="121" t="s">
        <v>107</v>
      </c>
      <c r="C56" s="7"/>
      <c r="D56" t="s">
        <v>176</v>
      </c>
      <c r="F56" t="s">
        <v>175</v>
      </c>
      <c r="H56" s="7" t="s">
        <v>108</v>
      </c>
      <c r="I56"/>
      <c r="J56" s="89"/>
      <c r="K56" s="8"/>
      <c r="L56" s="8"/>
      <c r="M56" s="11"/>
      <c r="N56" s="10"/>
      <c r="O56" s="16"/>
    </row>
    <row r="57" spans="1:15" ht="15" customHeight="1" x14ac:dyDescent="0.3">
      <c r="A57" s="88"/>
      <c r="I57"/>
      <c r="J57" s="89"/>
      <c r="K57" s="8"/>
      <c r="L57" s="8"/>
      <c r="M57" s="11"/>
      <c r="N57" s="10"/>
      <c r="O57" s="16"/>
    </row>
    <row r="58" spans="1:15" ht="15" customHeight="1" x14ac:dyDescent="0.3">
      <c r="A58" s="88" t="s">
        <v>169</v>
      </c>
      <c r="B58" s="88"/>
      <c r="I58" t="s">
        <v>211</v>
      </c>
      <c r="J58" s="89"/>
      <c r="K58" s="8"/>
      <c r="L58" s="8"/>
      <c r="M58" s="11"/>
      <c r="N58" s="10"/>
      <c r="O58" s="16"/>
    </row>
    <row r="59" spans="1:15" ht="15" customHeight="1" x14ac:dyDescent="0.3">
      <c r="A59" s="88"/>
      <c r="I59"/>
      <c r="J59" s="89"/>
      <c r="K59" s="8"/>
      <c r="L59" s="8"/>
      <c r="M59" s="11"/>
      <c r="N59" s="10"/>
      <c r="O59" s="16"/>
    </row>
    <row r="60" spans="1:15" ht="15" customHeight="1" x14ac:dyDescent="0.3">
      <c r="A60" s="88" t="s">
        <v>168</v>
      </c>
      <c r="I60" t="s">
        <v>210</v>
      </c>
      <c r="J60" s="89"/>
      <c r="K60" s="8"/>
      <c r="L60" s="8"/>
      <c r="M60" s="11"/>
      <c r="N60" s="10"/>
      <c r="O60" s="16"/>
    </row>
    <row r="61" spans="1:15" ht="15" customHeight="1" x14ac:dyDescent="0.3">
      <c r="A61" s="246" t="s">
        <v>307</v>
      </c>
      <c r="I61"/>
      <c r="J61" s="89"/>
      <c r="K61" s="8"/>
      <c r="L61" s="8"/>
      <c r="M61" s="11"/>
      <c r="N61" s="10"/>
      <c r="O61" s="16"/>
    </row>
    <row r="62" spans="1:15" ht="15" customHeight="1" x14ac:dyDescent="0.3">
      <c r="A62" s="88" t="s">
        <v>170</v>
      </c>
      <c r="D62" s="216"/>
      <c r="I62" t="s">
        <v>209</v>
      </c>
      <c r="J62" s="89"/>
      <c r="K62" s="8"/>
      <c r="L62" s="8"/>
      <c r="M62" s="11"/>
      <c r="N62" s="10"/>
      <c r="O62" s="16"/>
    </row>
    <row r="63" spans="1:15" ht="15" customHeight="1" x14ac:dyDescent="0.3">
      <c r="A63" s="88"/>
      <c r="I63"/>
      <c r="J63" s="89"/>
      <c r="K63" s="8"/>
      <c r="L63" s="8"/>
      <c r="M63" s="11"/>
      <c r="N63" s="10"/>
      <c r="O63" s="16"/>
    </row>
    <row r="64" spans="1:15" ht="15" customHeight="1" x14ac:dyDescent="0.3">
      <c r="A64" s="88" t="s">
        <v>221</v>
      </c>
      <c r="I64" t="s">
        <v>208</v>
      </c>
      <c r="J64" s="89"/>
      <c r="K64" s="8"/>
      <c r="L64" s="8"/>
      <c r="M64" s="11"/>
      <c r="N64" s="10"/>
      <c r="O64" s="16"/>
    </row>
    <row r="65" spans="1:15" ht="15" customHeight="1" x14ac:dyDescent="0.3">
      <c r="A65" s="246" t="s">
        <v>309</v>
      </c>
      <c r="I65"/>
      <c r="J65" s="89"/>
      <c r="K65" s="8"/>
      <c r="L65" s="8"/>
      <c r="M65" s="11"/>
      <c r="N65" s="10"/>
      <c r="O65" s="16"/>
    </row>
    <row r="66" spans="1:15" ht="15" customHeight="1" x14ac:dyDescent="0.3">
      <c r="A66" s="88" t="s">
        <v>269</v>
      </c>
      <c r="I66" t="s">
        <v>275</v>
      </c>
      <c r="J66" s="89"/>
      <c r="K66" s="8"/>
      <c r="L66" s="8"/>
      <c r="M66" s="11"/>
      <c r="N66" s="10"/>
      <c r="O66" s="16"/>
    </row>
    <row r="67" spans="1:15" ht="15" customHeight="1" x14ac:dyDescent="0.3">
      <c r="A67" s="88"/>
      <c r="H67" s="216"/>
      <c r="I67"/>
      <c r="J67" s="89"/>
      <c r="K67" s="8"/>
      <c r="L67" s="8"/>
      <c r="M67" s="11"/>
      <c r="N67" s="10"/>
      <c r="O67" s="16"/>
    </row>
    <row r="68" spans="1:15" ht="15" customHeight="1" x14ac:dyDescent="0.3">
      <c r="A68" s="136" t="s">
        <v>114</v>
      </c>
      <c r="I68" s="216" t="s">
        <v>103</v>
      </c>
      <c r="J68" s="89"/>
      <c r="K68" s="8"/>
      <c r="L68" s="8"/>
      <c r="M68" s="11"/>
      <c r="N68" s="10"/>
      <c r="O68" s="16"/>
    </row>
    <row r="69" spans="1:15" ht="15" customHeight="1" x14ac:dyDescent="0.3">
      <c r="A69" s="88"/>
      <c r="E69" s="268" t="s">
        <v>316</v>
      </c>
      <c r="F69" s="268"/>
      <c r="G69" s="269"/>
      <c r="I69"/>
      <c r="J69" s="89"/>
      <c r="K69" s="8"/>
      <c r="L69" s="8"/>
      <c r="M69" s="11"/>
      <c r="N69" s="10"/>
      <c r="O69" s="16"/>
    </row>
    <row r="70" spans="1:15" ht="15" customHeight="1" x14ac:dyDescent="0.3">
      <c r="A70" s="88"/>
      <c r="E70" s="270" t="s">
        <v>317</v>
      </c>
      <c r="F70" s="269"/>
      <c r="G70" s="271"/>
      <c r="I70"/>
      <c r="J70" s="89"/>
      <c r="K70" s="8"/>
      <c r="L70" s="8"/>
      <c r="M70" s="11"/>
      <c r="N70" s="10"/>
      <c r="O70" s="16"/>
    </row>
    <row r="71" spans="1:15" ht="15" customHeight="1" x14ac:dyDescent="0.3">
      <c r="A71" s="96" t="s">
        <v>214</v>
      </c>
      <c r="B71" s="217"/>
      <c r="C71" s="143">
        <f>Formulas!F64</f>
        <v>1000115</v>
      </c>
      <c r="D71" s="217" t="s">
        <v>3</v>
      </c>
      <c r="G71" t="s">
        <v>14</v>
      </c>
      <c r="H71" s="143">
        <f>Formulas!F75</f>
        <v>0</v>
      </c>
      <c r="I71" s="217" t="s">
        <v>3</v>
      </c>
      <c r="J71" s="89"/>
      <c r="K71" s="8"/>
      <c r="L71" s="8"/>
      <c r="M71" s="11"/>
      <c r="N71" s="10"/>
      <c r="O71" s="16"/>
    </row>
    <row r="72" spans="1:15" ht="15" customHeight="1" x14ac:dyDescent="0.3">
      <c r="A72" s="88"/>
      <c r="C72" s="245" t="str">
        <f>Formulas!F65</f>
        <v>-</v>
      </c>
      <c r="D72" t="s">
        <v>312</v>
      </c>
      <c r="I72"/>
      <c r="J72" s="89"/>
      <c r="K72" s="8"/>
      <c r="L72" s="8"/>
      <c r="M72" s="11"/>
      <c r="N72" s="10"/>
      <c r="O72" s="16"/>
    </row>
    <row r="73" spans="1:15" ht="15" customHeight="1" x14ac:dyDescent="0.3">
      <c r="A73" s="88"/>
      <c r="G73" s="217"/>
      <c r="I73" s="5"/>
      <c r="J73" s="89"/>
      <c r="K73" s="8"/>
      <c r="L73" s="8"/>
      <c r="M73" s="11"/>
      <c r="N73" s="10"/>
      <c r="O73" s="16"/>
    </row>
    <row r="74" spans="1:15" ht="15" customHeight="1" thickBot="1" x14ac:dyDescent="0.35">
      <c r="A74" s="91"/>
      <c r="B74" s="92"/>
      <c r="C74" s="92"/>
      <c r="D74" s="92"/>
      <c r="E74" s="92"/>
      <c r="F74" s="92"/>
      <c r="G74" s="92"/>
      <c r="H74" s="92"/>
      <c r="I74" s="92"/>
      <c r="J74" s="129"/>
      <c r="K74" s="8"/>
      <c r="L74" s="8"/>
      <c r="M74" s="11"/>
      <c r="N74" s="10"/>
      <c r="O74" s="16"/>
    </row>
    <row r="75" spans="1:15" ht="20.25" customHeight="1" thickBot="1" x14ac:dyDescent="0.35">
      <c r="A75" s="105" t="s">
        <v>101</v>
      </c>
      <c r="B75" s="106"/>
      <c r="C75" s="107"/>
      <c r="D75" s="107"/>
      <c r="E75" s="108"/>
      <c r="F75" s="109"/>
      <c r="G75" s="110"/>
      <c r="H75" s="108"/>
      <c r="I75" s="114"/>
      <c r="J75" s="115"/>
      <c r="K75" s="8"/>
      <c r="L75" s="8"/>
      <c r="M75" s="11"/>
      <c r="N75" s="10"/>
      <c r="O75" s="16"/>
    </row>
    <row r="76" spans="1:15" ht="15" customHeight="1" x14ac:dyDescent="0.3">
      <c r="A76" s="93"/>
      <c r="B76" s="94"/>
      <c r="C76" s="94"/>
      <c r="D76" s="94"/>
      <c r="E76" s="94"/>
      <c r="F76" s="94"/>
      <c r="G76" s="94"/>
      <c r="H76" s="94"/>
      <c r="I76" s="94"/>
      <c r="J76" s="95"/>
      <c r="K76" s="8"/>
      <c r="L76" s="8"/>
      <c r="M76" s="11"/>
      <c r="N76" s="10"/>
      <c r="O76" s="16"/>
    </row>
    <row r="77" spans="1:15" ht="15" customHeight="1" x14ac:dyDescent="0.3">
      <c r="A77" s="88"/>
      <c r="C77" t="s">
        <v>285</v>
      </c>
      <c r="E77" t="s">
        <v>220</v>
      </c>
      <c r="G77" t="s">
        <v>301</v>
      </c>
      <c r="H77" s="216" t="s">
        <v>105</v>
      </c>
      <c r="I77"/>
      <c r="J77" s="89"/>
      <c r="K77" s="8"/>
      <c r="L77" s="8"/>
      <c r="M77" s="11"/>
      <c r="N77" s="10"/>
      <c r="O77" s="16"/>
    </row>
    <row r="78" spans="1:15" ht="15" customHeight="1" x14ac:dyDescent="0.3">
      <c r="A78" s="88"/>
      <c r="G78" s="218"/>
      <c r="H78" s="216"/>
      <c r="I78"/>
      <c r="J78" s="89"/>
      <c r="K78" s="8"/>
      <c r="L78" s="8"/>
      <c r="M78" s="11"/>
      <c r="N78" s="10"/>
      <c r="O78" s="16"/>
    </row>
    <row r="79" spans="1:15" ht="15" customHeight="1" x14ac:dyDescent="0.3">
      <c r="A79" s="88"/>
      <c r="C79" s="219" t="s">
        <v>302</v>
      </c>
      <c r="D79" s="220"/>
      <c r="E79" s="220"/>
      <c r="F79" s="220"/>
      <c r="G79" s="221"/>
      <c r="H79" s="220"/>
      <c r="I79" s="19">
        <f>Formulas!F84</f>
        <v>2100201</v>
      </c>
      <c r="J79" s="89"/>
      <c r="K79" s="8"/>
      <c r="L79" s="8"/>
      <c r="M79" s="11"/>
      <c r="N79" s="10"/>
      <c r="O79" s="16"/>
    </row>
    <row r="80" spans="1:15" ht="15" customHeight="1" thickBot="1" x14ac:dyDescent="0.35">
      <c r="A80" s="88"/>
      <c r="I80"/>
      <c r="J80" s="89"/>
      <c r="K80" s="8"/>
      <c r="L80" s="8"/>
      <c r="M80" s="11"/>
      <c r="N80" s="10"/>
      <c r="O80" s="16"/>
    </row>
    <row r="81" spans="1:15" ht="20.25" customHeight="1" thickBot="1" x14ac:dyDescent="0.35">
      <c r="A81" s="105" t="s">
        <v>86</v>
      </c>
      <c r="B81" s="106"/>
      <c r="C81" s="107"/>
      <c r="D81" s="107"/>
      <c r="E81" s="108"/>
      <c r="F81" s="109"/>
      <c r="G81" s="110"/>
      <c r="H81" s="108"/>
      <c r="I81" s="114"/>
      <c r="J81" s="115"/>
      <c r="K81" s="8"/>
      <c r="L81" s="8"/>
      <c r="M81" s="11"/>
      <c r="N81" s="10"/>
      <c r="O81" s="16"/>
    </row>
    <row r="82" spans="1:15" ht="15" customHeight="1" x14ac:dyDescent="0.3">
      <c r="A82" s="93"/>
      <c r="B82" s="94"/>
      <c r="C82" s="94"/>
      <c r="D82" s="94"/>
      <c r="E82" s="94"/>
      <c r="F82" s="94"/>
      <c r="G82" s="94"/>
      <c r="H82" s="94"/>
      <c r="I82" s="94"/>
      <c r="J82" s="95"/>
      <c r="K82" s="8"/>
      <c r="L82" s="8"/>
      <c r="M82" s="11"/>
      <c r="N82" s="10"/>
      <c r="O82" s="16"/>
    </row>
    <row r="83" spans="1:15" ht="15" customHeight="1" x14ac:dyDescent="0.3">
      <c r="A83" s="88" t="s">
        <v>276</v>
      </c>
      <c r="E83" t="s">
        <v>216</v>
      </c>
      <c r="J83" s="89"/>
      <c r="K83" s="8"/>
      <c r="L83" s="8"/>
      <c r="M83" s="11"/>
      <c r="N83" s="10"/>
      <c r="O83" s="16"/>
    </row>
    <row r="84" spans="1:15" ht="15" customHeight="1" x14ac:dyDescent="0.3">
      <c r="A84" s="88" t="s">
        <v>213</v>
      </c>
      <c r="E84" t="s">
        <v>218</v>
      </c>
      <c r="F84" s="219" t="s">
        <v>217</v>
      </c>
      <c r="G84" t="s">
        <v>286</v>
      </c>
      <c r="J84" s="89"/>
      <c r="K84" s="8"/>
      <c r="L84" s="8"/>
      <c r="M84" s="11"/>
      <c r="N84" s="10"/>
      <c r="O84" s="16"/>
    </row>
    <row r="85" spans="1:15" ht="15" customHeight="1" x14ac:dyDescent="0.3">
      <c r="A85" s="88"/>
      <c r="C85" s="222"/>
      <c r="D85" s="223"/>
      <c r="E85" s="219" t="s">
        <v>303</v>
      </c>
      <c r="F85" s="208"/>
      <c r="G85" s="224"/>
      <c r="H85" s="19">
        <f>Formulas!F100</f>
        <v>0</v>
      </c>
      <c r="I85"/>
      <c r="J85" s="89"/>
      <c r="K85" s="8"/>
      <c r="L85" s="8"/>
      <c r="M85" s="11"/>
      <c r="N85" s="10"/>
      <c r="O85" s="16"/>
    </row>
    <row r="86" spans="1:15" ht="15" customHeight="1" x14ac:dyDescent="0.3">
      <c r="A86" s="88" t="s">
        <v>224</v>
      </c>
      <c r="D86" s="222"/>
      <c r="E86" s="223"/>
      <c r="G86" s="223"/>
      <c r="H86" s="7"/>
      <c r="I86"/>
      <c r="J86" s="89"/>
      <c r="K86" s="8"/>
      <c r="L86" s="8"/>
      <c r="M86" s="11"/>
      <c r="N86" s="10"/>
      <c r="O86" s="16"/>
    </row>
    <row r="87" spans="1:15" ht="15" customHeight="1" x14ac:dyDescent="0.3">
      <c r="A87" s="88" t="s">
        <v>223</v>
      </c>
      <c r="C87" s="222"/>
      <c r="D87" s="216"/>
      <c r="E87" s="216" t="s">
        <v>194</v>
      </c>
      <c r="I87"/>
      <c r="J87" s="89"/>
      <c r="K87" s="8"/>
      <c r="L87" s="8"/>
      <c r="M87" s="11"/>
      <c r="N87" s="10"/>
      <c r="O87" s="16"/>
    </row>
    <row r="88" spans="1:15" ht="15" customHeight="1" x14ac:dyDescent="0.3">
      <c r="A88" s="88"/>
      <c r="G88" t="s">
        <v>219</v>
      </c>
      <c r="I88"/>
      <c r="J88" s="89"/>
      <c r="K88" s="8"/>
      <c r="L88" s="8"/>
      <c r="M88" s="11"/>
      <c r="N88" s="10"/>
      <c r="O88" s="16"/>
    </row>
    <row r="89" spans="1:15" ht="15" customHeight="1" x14ac:dyDescent="0.3">
      <c r="A89" s="88" t="s">
        <v>225</v>
      </c>
      <c r="G89" s="219" t="s">
        <v>287</v>
      </c>
      <c r="H89" s="219"/>
      <c r="I89" s="225"/>
      <c r="J89" s="89"/>
      <c r="K89" s="8"/>
      <c r="L89" s="8"/>
      <c r="M89" s="11"/>
      <c r="N89" s="10"/>
      <c r="O89" s="16"/>
    </row>
    <row r="90" spans="1:15" ht="15" customHeight="1" x14ac:dyDescent="0.3">
      <c r="A90" s="88"/>
      <c r="E90" s="19">
        <f>Formulas!F93</f>
        <v>0</v>
      </c>
      <c r="H90" s="19">
        <f>Formulas!F104</f>
        <v>0</v>
      </c>
      <c r="I90" s="225"/>
      <c r="J90" s="89"/>
      <c r="K90" s="8"/>
      <c r="L90" s="8"/>
      <c r="M90" s="11"/>
      <c r="N90" s="10"/>
      <c r="O90" s="16"/>
    </row>
    <row r="91" spans="1:15" ht="15" customHeight="1" thickBot="1" x14ac:dyDescent="0.35">
      <c r="A91" s="91"/>
      <c r="B91" s="92"/>
      <c r="C91" s="92"/>
      <c r="D91" s="92"/>
      <c r="E91" s="92"/>
      <c r="F91" s="92"/>
      <c r="G91" s="92"/>
      <c r="H91" s="92"/>
      <c r="I91" s="92"/>
      <c r="J91" s="129"/>
      <c r="K91" s="8"/>
      <c r="L91" s="8"/>
      <c r="M91" s="11"/>
      <c r="N91" s="10"/>
      <c r="O91" s="16"/>
    </row>
    <row r="92" spans="1:15" ht="20.25" customHeight="1" thickBot="1" x14ac:dyDescent="0.35">
      <c r="A92" s="105" t="s">
        <v>87</v>
      </c>
      <c r="B92" s="106"/>
      <c r="C92" s="127"/>
      <c r="D92" s="107"/>
      <c r="E92" s="108"/>
      <c r="F92" s="109"/>
      <c r="G92" s="110"/>
      <c r="H92" s="111"/>
      <c r="I92" s="112"/>
      <c r="J92" s="113"/>
      <c r="K92" s="8"/>
      <c r="L92" s="8"/>
      <c r="M92" s="11"/>
      <c r="N92" s="10"/>
      <c r="O92" s="16"/>
    </row>
    <row r="93" spans="1:15" ht="15" customHeight="1" x14ac:dyDescent="0.3">
      <c r="A93" s="93"/>
      <c r="B93" s="94"/>
      <c r="C93" s="94"/>
      <c r="D93" s="94"/>
      <c r="E93" s="94"/>
      <c r="F93" s="94"/>
      <c r="G93" s="94"/>
      <c r="H93" s="94"/>
      <c r="I93" s="94"/>
      <c r="J93" s="95"/>
      <c r="K93" s="8"/>
      <c r="L93" s="8"/>
      <c r="M93" s="11"/>
      <c r="N93" s="10"/>
      <c r="O93" s="16"/>
    </row>
    <row r="94" spans="1:15" ht="15" customHeight="1" x14ac:dyDescent="0.3">
      <c r="A94" s="88"/>
      <c r="I94"/>
      <c r="J94" s="89"/>
      <c r="K94" s="8"/>
      <c r="L94" s="8"/>
      <c r="M94" s="11"/>
      <c r="N94" s="10"/>
      <c r="O94" s="16"/>
    </row>
    <row r="95" spans="1:15" ht="15" customHeight="1" x14ac:dyDescent="0.3">
      <c r="A95" s="88" t="s">
        <v>299</v>
      </c>
      <c r="D95" t="s">
        <v>300</v>
      </c>
      <c r="G95" t="s">
        <v>33</v>
      </c>
      <c r="I95" s="216" t="s">
        <v>137</v>
      </c>
      <c r="J95" s="89"/>
      <c r="K95" s="8"/>
      <c r="L95" s="8"/>
      <c r="M95" s="11"/>
      <c r="N95" s="10"/>
      <c r="O95" s="16"/>
    </row>
    <row r="96" spans="1:15" ht="15" customHeight="1" x14ac:dyDescent="0.3">
      <c r="A96" s="88"/>
      <c r="I96" s="5"/>
      <c r="J96" s="89"/>
      <c r="K96" s="8"/>
      <c r="L96" s="8"/>
      <c r="M96" s="11"/>
      <c r="N96" s="10"/>
      <c r="O96" s="16"/>
    </row>
    <row r="97" spans="1:15" ht="15" customHeight="1" x14ac:dyDescent="0.3">
      <c r="A97" s="88"/>
      <c r="H97" s="213">
        <f>Formulas!F112</f>
        <v>0</v>
      </c>
      <c r="I97" s="5"/>
      <c r="J97" s="89"/>
      <c r="K97" s="8"/>
      <c r="L97" s="8"/>
      <c r="M97" s="11"/>
      <c r="N97" s="10"/>
      <c r="O97" s="16"/>
    </row>
    <row r="98" spans="1:15" ht="15" customHeight="1" x14ac:dyDescent="0.3">
      <c r="A98" s="88"/>
      <c r="I98"/>
      <c r="J98" s="89"/>
      <c r="K98" s="8"/>
      <c r="L98" s="8"/>
      <c r="M98" s="11"/>
      <c r="N98" s="10"/>
      <c r="O98" s="16"/>
    </row>
    <row r="99" spans="1:15" ht="15" customHeight="1" thickBot="1" x14ac:dyDescent="0.35">
      <c r="A99" s="88"/>
      <c r="I99" s="5"/>
      <c r="J99" s="116"/>
      <c r="K99" s="8"/>
      <c r="L99" s="8"/>
      <c r="M99" s="11"/>
      <c r="N99" s="10"/>
      <c r="O99" s="16"/>
    </row>
    <row r="100" spans="1:15" ht="20.25" customHeight="1" thickBot="1" x14ac:dyDescent="0.35">
      <c r="A100" s="105" t="s">
        <v>89</v>
      </c>
      <c r="B100" s="106"/>
      <c r="C100" s="107"/>
      <c r="D100" s="107"/>
      <c r="E100" s="108"/>
      <c r="F100" s="109"/>
      <c r="G100" s="110"/>
      <c r="H100" s="108"/>
      <c r="I100" s="114"/>
      <c r="J100" s="115"/>
      <c r="K100" s="8"/>
      <c r="L100" s="8"/>
      <c r="M100" s="11"/>
      <c r="N100" s="10"/>
      <c r="O100" s="16"/>
    </row>
    <row r="101" spans="1:15" ht="15" customHeight="1" x14ac:dyDescent="0.3">
      <c r="A101" s="131"/>
      <c r="J101" s="89"/>
      <c r="K101" s="8"/>
      <c r="L101" s="8"/>
      <c r="M101" s="11"/>
      <c r="N101" s="10"/>
      <c r="O101" s="16"/>
    </row>
    <row r="102" spans="1:15" ht="15" customHeight="1" x14ac:dyDescent="0.3">
      <c r="A102" s="88" t="s">
        <v>149</v>
      </c>
      <c r="I102" t="s">
        <v>292</v>
      </c>
      <c r="J102" s="89"/>
      <c r="K102" s="8"/>
      <c r="L102" s="8"/>
      <c r="M102" s="11"/>
      <c r="N102" s="10"/>
      <c r="O102" s="16"/>
    </row>
    <row r="103" spans="1:15" ht="15" customHeight="1" x14ac:dyDescent="0.3">
      <c r="A103" s="88"/>
      <c r="E103" t="s">
        <v>282</v>
      </c>
      <c r="I103"/>
      <c r="J103" s="89"/>
      <c r="K103" s="8"/>
      <c r="L103" s="8"/>
      <c r="M103" s="11"/>
      <c r="N103" s="10"/>
      <c r="O103" s="16"/>
    </row>
    <row r="104" spans="1:15" ht="15" customHeight="1" x14ac:dyDescent="0.3">
      <c r="A104" s="88" t="s">
        <v>150</v>
      </c>
      <c r="I104"/>
      <c r="J104" s="89"/>
      <c r="K104" s="8"/>
      <c r="L104" s="8"/>
      <c r="M104" s="11"/>
      <c r="N104" s="10"/>
      <c r="O104" s="16"/>
    </row>
    <row r="105" spans="1:15" ht="15" customHeight="1" x14ac:dyDescent="0.3">
      <c r="A105" s="88"/>
      <c r="E105" t="s">
        <v>281</v>
      </c>
      <c r="I105"/>
      <c r="J105" s="89"/>
      <c r="K105" s="8"/>
      <c r="L105" s="8"/>
      <c r="M105" s="11"/>
      <c r="N105" s="10"/>
      <c r="O105" s="16"/>
    </row>
    <row r="106" spans="1:15" ht="15" customHeight="1" x14ac:dyDescent="0.3">
      <c r="A106" s="88" t="s">
        <v>151</v>
      </c>
      <c r="I106"/>
      <c r="J106" s="89"/>
      <c r="K106" s="8"/>
      <c r="L106" s="8"/>
      <c r="M106" s="11"/>
      <c r="N106" s="10"/>
      <c r="O106" s="16"/>
    </row>
    <row r="107" spans="1:15" ht="15" customHeight="1" x14ac:dyDescent="0.3">
      <c r="A107" s="88"/>
      <c r="E107" s="216" t="s">
        <v>283</v>
      </c>
      <c r="G107" s="7"/>
      <c r="I107"/>
      <c r="J107" s="89"/>
      <c r="K107" s="8"/>
      <c r="L107" s="8"/>
      <c r="M107" s="11"/>
      <c r="N107" s="10"/>
      <c r="O107" s="16"/>
    </row>
    <row r="108" spans="1:15" ht="15" customHeight="1" x14ac:dyDescent="0.3">
      <c r="A108" s="88" t="s">
        <v>152</v>
      </c>
      <c r="E108" s="216"/>
      <c r="I108"/>
      <c r="J108" s="89"/>
      <c r="K108" s="8"/>
      <c r="L108" s="8"/>
      <c r="M108" s="11"/>
      <c r="N108" s="10"/>
      <c r="O108" s="16"/>
    </row>
    <row r="109" spans="1:15" ht="15" customHeight="1" x14ac:dyDescent="0.3">
      <c r="A109" s="88"/>
      <c r="G109" t="s">
        <v>18</v>
      </c>
      <c r="H109" s="19">
        <f>Formulas!F125</f>
        <v>0</v>
      </c>
      <c r="I109" t="s">
        <v>293</v>
      </c>
      <c r="J109" s="89" t="s">
        <v>294</v>
      </c>
      <c r="K109" s="8"/>
      <c r="L109" s="8"/>
      <c r="M109" s="11"/>
      <c r="N109" s="10"/>
      <c r="O109" s="16"/>
    </row>
    <row r="110" spans="1:15" ht="15" customHeight="1" thickBot="1" x14ac:dyDescent="0.35">
      <c r="A110" s="91"/>
      <c r="B110" s="92"/>
      <c r="C110" s="92"/>
      <c r="D110" s="92"/>
      <c r="E110" s="92"/>
      <c r="F110" s="92"/>
      <c r="G110" s="92"/>
      <c r="H110" s="92"/>
      <c r="I110" s="92"/>
      <c r="J110" s="129"/>
      <c r="K110" s="8"/>
      <c r="L110" s="8"/>
      <c r="M110" s="11"/>
      <c r="N110" s="10"/>
      <c r="O110" s="16"/>
    </row>
    <row r="111" spans="1:15" ht="15" customHeight="1" x14ac:dyDescent="0.3">
      <c r="A111" s="133" t="s">
        <v>15</v>
      </c>
      <c r="B111" s="94"/>
      <c r="C111" s="94"/>
      <c r="D111" s="94"/>
      <c r="E111" s="94"/>
      <c r="F111" s="94"/>
      <c r="G111" s="94"/>
      <c r="H111" s="94"/>
      <c r="I111" s="94"/>
      <c r="J111" s="95"/>
      <c r="K111" s="8"/>
      <c r="L111" s="8"/>
      <c r="M111" s="11"/>
      <c r="N111" s="10"/>
      <c r="O111" s="16"/>
    </row>
    <row r="112" spans="1:15" ht="15" customHeight="1" x14ac:dyDescent="0.3">
      <c r="A112" s="88"/>
      <c r="I112"/>
      <c r="J112" s="89"/>
      <c r="K112" s="8"/>
      <c r="L112" s="11"/>
      <c r="M112" s="11"/>
      <c r="N112" s="10"/>
      <c r="O112" s="16"/>
    </row>
    <row r="113" spans="1:15" ht="15" customHeight="1" x14ac:dyDescent="0.3">
      <c r="A113" s="124"/>
      <c r="C113" t="s">
        <v>172</v>
      </c>
      <c r="F113" t="s">
        <v>113</v>
      </c>
      <c r="H113" t="s">
        <v>277</v>
      </c>
      <c r="I113" s="226"/>
      <c r="J113" s="89"/>
      <c r="L113" s="8"/>
      <c r="M113" s="11"/>
      <c r="N113" s="10"/>
      <c r="O113" s="16"/>
    </row>
    <row r="114" spans="1:15" ht="15" customHeight="1" x14ac:dyDescent="0.3">
      <c r="A114" s="88"/>
      <c r="I114" s="227" t="s">
        <v>112</v>
      </c>
      <c r="J114" s="89"/>
      <c r="K114" s="8"/>
      <c r="L114" s="8"/>
      <c r="M114" s="11"/>
      <c r="N114" s="10"/>
      <c r="O114" s="16"/>
    </row>
    <row r="115" spans="1:15" ht="15" customHeight="1" x14ac:dyDescent="0.3">
      <c r="A115" s="88"/>
      <c r="D115" t="s">
        <v>171</v>
      </c>
      <c r="G115" s="216" t="s">
        <v>114</v>
      </c>
      <c r="J115" s="89"/>
      <c r="K115" s="8"/>
      <c r="L115" s="8"/>
      <c r="M115" s="11"/>
      <c r="N115" s="10"/>
      <c r="O115" s="16"/>
    </row>
    <row r="116" spans="1:15" ht="15" customHeight="1" x14ac:dyDescent="0.3">
      <c r="A116" s="88"/>
      <c r="G116" t="s">
        <v>15</v>
      </c>
      <c r="H116" s="213">
        <f>Formulas!F137</f>
        <v>0</v>
      </c>
      <c r="I116"/>
      <c r="J116" s="89"/>
      <c r="K116" s="8"/>
      <c r="L116" s="8"/>
      <c r="M116" s="11"/>
      <c r="N116" s="10"/>
      <c r="O116" s="16"/>
    </row>
    <row r="117" spans="1:15" ht="15" customHeight="1" thickBot="1" x14ac:dyDescent="0.35">
      <c r="A117" s="91"/>
      <c r="B117" s="92"/>
      <c r="C117" s="92"/>
      <c r="D117" s="92"/>
      <c r="E117" s="92"/>
      <c r="F117" s="92"/>
      <c r="G117" s="92"/>
      <c r="H117" s="92"/>
      <c r="I117" s="134"/>
      <c r="J117" s="129"/>
      <c r="K117" s="8"/>
      <c r="L117" s="8"/>
      <c r="M117" s="11"/>
      <c r="N117" s="10"/>
      <c r="O117" s="16"/>
    </row>
    <row r="118" spans="1:15" ht="15" customHeight="1" x14ac:dyDescent="0.3">
      <c r="A118" s="131" t="s">
        <v>45</v>
      </c>
      <c r="E118" s="228" t="s">
        <v>16</v>
      </c>
      <c r="H118" s="228" t="s">
        <v>189</v>
      </c>
      <c r="I118"/>
      <c r="J118" s="89"/>
      <c r="K118" s="8"/>
      <c r="L118" s="8"/>
      <c r="M118" s="11"/>
      <c r="N118" s="10"/>
      <c r="O118" s="16"/>
    </row>
    <row r="119" spans="1:15" ht="15" customHeight="1" x14ac:dyDescent="0.3">
      <c r="A119" s="88"/>
      <c r="E119" s="228"/>
      <c r="H119" s="228"/>
      <c r="I119"/>
      <c r="J119" s="89"/>
      <c r="K119" s="8"/>
      <c r="L119" s="8"/>
      <c r="M119" s="11"/>
      <c r="N119" s="10"/>
      <c r="O119" s="16"/>
    </row>
    <row r="120" spans="1:15" ht="15" customHeight="1" x14ac:dyDescent="0.3">
      <c r="A120" s="88"/>
      <c r="B120" t="s">
        <v>192</v>
      </c>
      <c r="E120" s="229"/>
      <c r="F120" s="229"/>
      <c r="H120" t="s">
        <v>258</v>
      </c>
      <c r="I120"/>
      <c r="J120" s="89"/>
      <c r="K120" s="8"/>
      <c r="L120" s="8"/>
      <c r="M120" s="11"/>
      <c r="N120" s="10"/>
      <c r="O120" s="16"/>
    </row>
    <row r="121" spans="1:15" ht="15" customHeight="1" x14ac:dyDescent="0.3">
      <c r="A121" s="88"/>
      <c r="E121" s="229"/>
      <c r="H121" t="s">
        <v>257</v>
      </c>
      <c r="I121"/>
      <c r="J121" s="89"/>
      <c r="K121" s="8"/>
      <c r="L121" s="8"/>
      <c r="M121" s="11"/>
      <c r="N121" s="10"/>
      <c r="O121" s="16"/>
    </row>
    <row r="122" spans="1:15" ht="15" customHeight="1" x14ac:dyDescent="0.3">
      <c r="A122" s="88"/>
      <c r="H122" s="143">
        <f>Formulas!F169</f>
        <v>9900256</v>
      </c>
      <c r="I122"/>
      <c r="J122" s="89"/>
      <c r="K122" s="8"/>
      <c r="L122" s="8"/>
      <c r="M122" s="11"/>
      <c r="N122" s="10"/>
      <c r="O122" s="16"/>
    </row>
    <row r="123" spans="1:15" ht="15" customHeight="1" x14ac:dyDescent="0.3">
      <c r="A123" s="88"/>
      <c r="B123" s="229"/>
      <c r="C123" s="230"/>
      <c r="E123" s="229"/>
      <c r="I123"/>
      <c r="J123" s="89"/>
      <c r="K123" s="8"/>
      <c r="L123" s="8"/>
      <c r="M123" s="11"/>
      <c r="N123" s="10"/>
      <c r="O123" s="16"/>
    </row>
    <row r="124" spans="1:15" ht="15" customHeight="1" x14ac:dyDescent="0.3">
      <c r="A124" s="131"/>
      <c r="B124" s="229" t="s">
        <v>193</v>
      </c>
      <c r="D124" s="228"/>
      <c r="F124" s="229"/>
      <c r="G124" s="231"/>
      <c r="H124" t="s">
        <v>200</v>
      </c>
      <c r="I124"/>
      <c r="J124" s="89"/>
      <c r="K124" s="8"/>
      <c r="L124" s="8"/>
      <c r="M124" s="11"/>
      <c r="N124" s="10"/>
      <c r="O124" s="16"/>
    </row>
    <row r="125" spans="1:15" ht="15" customHeight="1" x14ac:dyDescent="0.3">
      <c r="A125" s="131"/>
      <c r="B125" s="232" t="s">
        <v>304</v>
      </c>
      <c r="C125" s="233"/>
      <c r="D125" s="229"/>
      <c r="F125" s="229"/>
      <c r="G125" s="231"/>
      <c r="H125" t="s">
        <v>201</v>
      </c>
      <c r="I125"/>
      <c r="J125" s="89"/>
      <c r="K125" s="8"/>
      <c r="L125" s="8"/>
      <c r="M125" s="11"/>
      <c r="N125" s="10"/>
      <c r="O125" s="16"/>
    </row>
    <row r="126" spans="1:15" ht="15" customHeight="1" x14ac:dyDescent="0.3">
      <c r="A126" s="88"/>
      <c r="B126" s="216" t="s">
        <v>194</v>
      </c>
      <c r="D126" s="234">
        <v>1</v>
      </c>
      <c r="E126" s="235"/>
      <c r="F126" s="236">
        <v>2</v>
      </c>
      <c r="G126" s="231"/>
      <c r="H126" s="180">
        <f>Formulas!F174</f>
        <v>9900255</v>
      </c>
      <c r="I126"/>
      <c r="J126" s="89"/>
      <c r="K126" s="8"/>
      <c r="L126" s="8"/>
      <c r="M126" s="11"/>
      <c r="N126" s="10"/>
      <c r="O126" s="16"/>
    </row>
    <row r="127" spans="1:15" ht="15" customHeight="1" x14ac:dyDescent="0.3">
      <c r="A127" s="88"/>
      <c r="B127" s="216"/>
      <c r="D127" s="229" t="s">
        <v>195</v>
      </c>
      <c r="E127" s="235"/>
      <c r="F127" s="229" t="s">
        <v>119</v>
      </c>
      <c r="G127" s="5"/>
      <c r="H127" s="5"/>
      <c r="I127"/>
      <c r="J127" s="89"/>
      <c r="K127" s="8"/>
      <c r="L127" s="8"/>
      <c r="M127" s="11"/>
      <c r="N127" s="10"/>
      <c r="O127" s="16"/>
    </row>
    <row r="128" spans="1:15" ht="15" customHeight="1" x14ac:dyDescent="0.3">
      <c r="A128" s="182">
        <f>Formulas!F146</f>
        <v>0</v>
      </c>
      <c r="B128" s="5"/>
      <c r="D128" s="143">
        <f>Formulas!F152</f>
        <v>9024020</v>
      </c>
      <c r="E128" s="235"/>
      <c r="F128" s="143">
        <f>Formulas!F162</f>
        <v>9024009</v>
      </c>
      <c r="G128" s="144"/>
      <c r="H128" s="5"/>
      <c r="I128"/>
      <c r="J128" s="89"/>
      <c r="K128" s="8"/>
      <c r="L128" s="8"/>
      <c r="M128" s="11"/>
      <c r="N128" s="10"/>
      <c r="O128" s="16"/>
    </row>
    <row r="129" spans="1:15" ht="15" customHeight="1" x14ac:dyDescent="0.3">
      <c r="A129" s="96"/>
      <c r="B129" s="5"/>
      <c r="D129" s="5"/>
      <c r="E129" s="235"/>
      <c r="G129" s="237"/>
      <c r="H129" s="5"/>
      <c r="I129"/>
      <c r="J129" s="89"/>
      <c r="K129" s="8"/>
      <c r="L129" s="8"/>
      <c r="M129" s="11"/>
      <c r="N129" s="10"/>
      <c r="O129" s="16"/>
    </row>
    <row r="130" spans="1:15" ht="16.5" customHeight="1" x14ac:dyDescent="0.3">
      <c r="A130" s="131"/>
      <c r="H130" s="228"/>
      <c r="I130" s="5"/>
      <c r="J130" s="89"/>
      <c r="K130" s="8"/>
      <c r="L130" s="8"/>
      <c r="M130" s="11"/>
      <c r="N130" s="10"/>
      <c r="O130" s="16"/>
    </row>
    <row r="131" spans="1:15" ht="16.5" customHeight="1" x14ac:dyDescent="0.3">
      <c r="A131" s="149" t="s">
        <v>306</v>
      </c>
      <c r="B131" s="238"/>
      <c r="C131" s="238"/>
      <c r="F131" s="228" t="s">
        <v>196</v>
      </c>
      <c r="G131" s="228"/>
      <c r="H131" s="181">
        <f>Formulas!F200</f>
        <v>2600105</v>
      </c>
      <c r="I131" s="5"/>
      <c r="J131" s="89"/>
      <c r="K131" s="8"/>
      <c r="L131" s="8"/>
      <c r="M131" s="11"/>
      <c r="N131" s="10"/>
      <c r="O131" s="16"/>
    </row>
    <row r="132" spans="1:15" ht="16.5" customHeight="1" x14ac:dyDescent="0.3">
      <c r="A132" s="141" t="s">
        <v>190</v>
      </c>
      <c r="B132" s="231"/>
      <c r="D132" s="239" t="s">
        <v>278</v>
      </c>
      <c r="E132" s="239"/>
      <c r="I132" s="5"/>
      <c r="J132" s="89"/>
      <c r="K132" s="8"/>
      <c r="L132" s="8"/>
      <c r="M132" s="11"/>
      <c r="N132" s="10"/>
      <c r="O132" s="16"/>
    </row>
    <row r="133" spans="1:15" ht="16.5" customHeight="1" x14ac:dyDescent="0.3">
      <c r="A133" s="182">
        <f>Formulas!F181</f>
        <v>0</v>
      </c>
      <c r="B133" s="238"/>
      <c r="D133" s="143">
        <f>Formulas!F186</f>
        <v>0</v>
      </c>
      <c r="I133" s="5" t="s">
        <v>197</v>
      </c>
      <c r="J133" s="89"/>
      <c r="K133" s="8"/>
      <c r="L133" s="8"/>
      <c r="M133" s="11"/>
      <c r="N133" s="10"/>
      <c r="O133" s="16"/>
    </row>
    <row r="134" spans="1:15" ht="16.5" customHeight="1" x14ac:dyDescent="0.3">
      <c r="A134" s="88"/>
      <c r="I134" s="5" t="s">
        <v>198</v>
      </c>
      <c r="J134" s="89"/>
      <c r="K134" s="8"/>
      <c r="L134" s="8"/>
      <c r="M134" s="11"/>
      <c r="N134" s="10"/>
      <c r="O134" s="16"/>
    </row>
    <row r="135" spans="1:15" ht="16.5" customHeight="1" x14ac:dyDescent="0.3">
      <c r="A135" s="88"/>
      <c r="I135" s="216" t="s">
        <v>284</v>
      </c>
      <c r="J135" s="89"/>
      <c r="K135" s="8"/>
      <c r="L135" s="8"/>
      <c r="M135" s="11"/>
      <c r="N135" s="10"/>
      <c r="O135" s="16"/>
    </row>
    <row r="136" spans="1:15" ht="16.5" customHeight="1" x14ac:dyDescent="0.3">
      <c r="A136" s="88"/>
      <c r="I136" s="5"/>
      <c r="J136" s="89"/>
      <c r="K136" s="8"/>
      <c r="L136" s="8"/>
      <c r="M136" s="11"/>
      <c r="N136" s="10"/>
      <c r="O136" s="16"/>
    </row>
    <row r="137" spans="1:15" ht="15" customHeight="1" x14ac:dyDescent="0.3">
      <c r="A137" s="88"/>
      <c r="I137" s="216"/>
      <c r="J137" s="89"/>
      <c r="K137" s="8"/>
      <c r="L137" s="8"/>
      <c r="M137" s="11"/>
      <c r="N137" s="10"/>
      <c r="O137" s="16"/>
    </row>
    <row r="138" spans="1:15" ht="15" customHeight="1" thickBot="1" x14ac:dyDescent="0.35">
      <c r="A138" s="88"/>
      <c r="I138" s="216"/>
      <c r="J138" s="89"/>
      <c r="K138" s="8"/>
      <c r="L138" s="8"/>
      <c r="M138" s="11"/>
      <c r="N138" s="10"/>
      <c r="O138" s="16"/>
    </row>
    <row r="139" spans="1:15" ht="16.2" thickBot="1" x14ac:dyDescent="0.35">
      <c r="A139" s="105" t="s">
        <v>88</v>
      </c>
      <c r="B139" s="106"/>
      <c r="C139" s="107"/>
      <c r="D139" s="107"/>
      <c r="E139" s="108"/>
      <c r="F139" s="109"/>
      <c r="G139" s="142"/>
      <c r="H139" s="108"/>
      <c r="I139" s="114"/>
      <c r="J139" s="115"/>
    </row>
    <row r="140" spans="1:15" x14ac:dyDescent="0.3">
      <c r="A140" s="96"/>
      <c r="G140" s="7"/>
      <c r="H140" s="7" t="s">
        <v>203</v>
      </c>
      <c r="J140" s="89"/>
    </row>
    <row r="141" spans="1:15" ht="15.6" x14ac:dyDescent="0.3">
      <c r="A141" s="96"/>
      <c r="C141" t="s">
        <v>207</v>
      </c>
      <c r="F141" s="209"/>
      <c r="H141" t="s">
        <v>204</v>
      </c>
      <c r="I141" s="137"/>
      <c r="J141" s="138"/>
      <c r="K141" s="65"/>
    </row>
    <row r="142" spans="1:15" x14ac:dyDescent="0.3">
      <c r="A142" s="96"/>
      <c r="B142" s="240"/>
      <c r="C142" s="240" t="s">
        <v>202</v>
      </c>
      <c r="D142" s="240"/>
      <c r="F142" s="215"/>
      <c r="G142" s="240"/>
      <c r="H142" s="240" t="s">
        <v>205</v>
      </c>
      <c r="J142" s="89"/>
    </row>
    <row r="143" spans="1:15" x14ac:dyDescent="0.3">
      <c r="A143" s="96"/>
      <c r="B143" s="240"/>
      <c r="C143" s="240" t="s">
        <v>206</v>
      </c>
      <c r="D143" s="240"/>
      <c r="F143" s="215"/>
      <c r="G143" s="240"/>
      <c r="H143" s="240" t="s">
        <v>279</v>
      </c>
      <c r="J143" s="89"/>
    </row>
    <row r="144" spans="1:15" x14ac:dyDescent="0.3">
      <c r="A144" s="96"/>
      <c r="B144" s="2"/>
      <c r="C144" s="2" t="s">
        <v>0</v>
      </c>
      <c r="D144" s="17"/>
      <c r="E144" t="s">
        <v>1</v>
      </c>
      <c r="J144" s="89"/>
    </row>
    <row r="145" spans="1:13" x14ac:dyDescent="0.3">
      <c r="A145" s="96"/>
      <c r="G145" s="2"/>
      <c r="H145" s="2" t="s">
        <v>115</v>
      </c>
      <c r="I145" s="17"/>
      <c r="J145" s="90" t="s">
        <v>1</v>
      </c>
    </row>
    <row r="146" spans="1:13" ht="15" thickBot="1" x14ac:dyDescent="0.35">
      <c r="A146" s="139"/>
      <c r="B146" s="92"/>
      <c r="C146" s="92"/>
      <c r="D146" s="92"/>
      <c r="E146" s="92"/>
      <c r="F146" s="92"/>
      <c r="G146" s="92"/>
      <c r="H146" s="92"/>
      <c r="I146" s="140"/>
      <c r="J146" s="129"/>
    </row>
    <row r="148" spans="1:13" x14ac:dyDescent="0.3">
      <c r="A148" s="14" t="s">
        <v>212</v>
      </c>
      <c r="B148" s="252"/>
      <c r="C148" s="253">
        <v>1</v>
      </c>
      <c r="D148" s="253"/>
      <c r="E148" s="253"/>
      <c r="F148" s="253"/>
      <c r="G148" s="253"/>
      <c r="H148" s="253"/>
      <c r="I148" s="254"/>
    </row>
    <row r="149" spans="1:13" x14ac:dyDescent="0.3">
      <c r="B149" s="255"/>
      <c r="C149" s="256"/>
      <c r="D149" s="256"/>
      <c r="E149" s="256"/>
      <c r="F149" s="256"/>
      <c r="G149" s="256"/>
      <c r="H149" s="256"/>
      <c r="I149" s="257"/>
    </row>
    <row r="150" spans="1:13" x14ac:dyDescent="0.3">
      <c r="B150" s="255"/>
      <c r="C150" s="256"/>
      <c r="D150" s="256"/>
      <c r="E150" s="256"/>
      <c r="F150" s="256"/>
      <c r="G150" s="256"/>
      <c r="H150" s="256"/>
      <c r="I150" s="257"/>
    </row>
    <row r="151" spans="1:13" x14ac:dyDescent="0.3">
      <c r="B151" s="255"/>
      <c r="C151" s="256"/>
      <c r="D151" s="256"/>
      <c r="E151" s="256"/>
      <c r="F151" s="256"/>
      <c r="G151" s="256"/>
      <c r="H151" s="256"/>
      <c r="I151" s="257"/>
      <c r="L151" s="20"/>
    </row>
    <row r="152" spans="1:13" x14ac:dyDescent="0.3">
      <c r="B152" s="255"/>
      <c r="C152" s="256"/>
      <c r="D152" s="256"/>
      <c r="E152" s="256"/>
      <c r="F152" s="256"/>
      <c r="G152" s="256"/>
      <c r="H152" s="256"/>
      <c r="I152" s="257"/>
      <c r="K152" s="12"/>
      <c r="L152" s="20"/>
    </row>
    <row r="153" spans="1:13" x14ac:dyDescent="0.3">
      <c r="B153" s="258"/>
      <c r="C153" s="259"/>
      <c r="D153" s="259"/>
      <c r="E153" s="259"/>
      <c r="F153" s="259"/>
      <c r="G153" s="259"/>
      <c r="H153" s="259"/>
      <c r="I153" s="260"/>
      <c r="K153" s="12"/>
      <c r="L153" s="20"/>
    </row>
    <row r="154" spans="1:13" x14ac:dyDescent="0.3">
      <c r="A154" s="261" t="s">
        <v>280</v>
      </c>
      <c r="B154" s="261"/>
      <c r="C154" s="261"/>
      <c r="D154" s="261"/>
      <c r="E154" s="261"/>
      <c r="F154" s="261"/>
      <c r="G154" s="261"/>
      <c r="H154" s="261"/>
      <c r="I154" s="261"/>
      <c r="J154" s="261"/>
      <c r="K154" s="12"/>
      <c r="L154" s="20"/>
    </row>
    <row r="155" spans="1:13" x14ac:dyDescent="0.3">
      <c r="A155" s="15"/>
      <c r="B155" s="13"/>
      <c r="C155" s="13"/>
      <c r="D155" s="13"/>
      <c r="E155" s="13"/>
      <c r="F155" s="13"/>
      <c r="G155" s="13"/>
      <c r="H155" s="13"/>
      <c r="I155" s="23"/>
      <c r="J155" s="13"/>
      <c r="K155" s="12"/>
      <c r="L155" s="20"/>
    </row>
    <row r="156" spans="1:13" hidden="1" x14ac:dyDescent="0.3">
      <c r="A156" s="63"/>
      <c r="B156" s="63" t="e">
        <f>#REF!</f>
        <v>#REF!</v>
      </c>
      <c r="C156" s="40"/>
      <c r="D156" s="68" t="e">
        <f>#REF!</f>
        <v>#REF!</v>
      </c>
      <c r="E156" s="40"/>
      <c r="F156" s="68" t="e">
        <f>#REF!</f>
        <v>#REF!</v>
      </c>
      <c r="G156" s="41"/>
      <c r="H156" s="78" t="e">
        <f>#REF!</f>
        <v>#REF!</v>
      </c>
      <c r="I156" s="66"/>
      <c r="J156" s="4"/>
      <c r="K156" s="4"/>
      <c r="L156" s="12"/>
      <c r="M156" s="20"/>
    </row>
    <row r="157" spans="1:13" hidden="1" x14ac:dyDescent="0.3">
      <c r="A157" s="42"/>
      <c r="B157" s="69" t="e">
        <f>#REF!</f>
        <v>#REF!</v>
      </c>
      <c r="C157" s="43"/>
      <c r="D157" s="56" t="e">
        <f>#REF!</f>
        <v>#REF!</v>
      </c>
      <c r="E157" s="75"/>
      <c r="F157" s="42" t="e">
        <f>#REF!</f>
        <v>#REF!</v>
      </c>
      <c r="G157" s="44"/>
      <c r="H157" s="82" t="e">
        <f>#REF!</f>
        <v>#REF!</v>
      </c>
      <c r="I157" s="13"/>
      <c r="J157" s="23"/>
      <c r="K157" s="39"/>
      <c r="L157" s="12"/>
      <c r="M157" s="20"/>
    </row>
    <row r="158" spans="1:13" hidden="1" x14ac:dyDescent="0.3">
      <c r="A158" s="42"/>
      <c r="B158" s="42" t="e">
        <f>#REF!</f>
        <v>#REF!</v>
      </c>
      <c r="C158" s="44"/>
      <c r="D158" s="70" t="e">
        <f>#REF!</f>
        <v>#REF!</v>
      </c>
      <c r="E158" s="54" t="s">
        <v>2</v>
      </c>
      <c r="F158" s="42"/>
      <c r="G158" s="44"/>
      <c r="H158" s="82">
        <v>0</v>
      </c>
      <c r="I158" s="13"/>
      <c r="J158" s="23"/>
      <c r="K158" s="13"/>
      <c r="L158" s="20"/>
      <c r="M158" s="20"/>
    </row>
    <row r="159" spans="1:13" hidden="1" x14ac:dyDescent="0.3">
      <c r="A159" s="42"/>
      <c r="B159" s="42" t="e">
        <f>#REF!</f>
        <v>#REF!</v>
      </c>
      <c r="C159" s="44"/>
      <c r="D159" s="56" t="e">
        <f>#REF!</f>
        <v>#REF!</v>
      </c>
      <c r="E159" s="54"/>
      <c r="F159" s="42"/>
      <c r="G159" s="44"/>
      <c r="H159" s="82">
        <v>0</v>
      </c>
      <c r="I159" s="13"/>
      <c r="J159" s="23"/>
      <c r="K159" s="13"/>
      <c r="L159" s="20"/>
      <c r="M159" s="20"/>
    </row>
    <row r="160" spans="1:13" hidden="1" x14ac:dyDescent="0.3">
      <c r="A160" s="42"/>
      <c r="B160" s="42" t="e">
        <f>#REF!</f>
        <v>#REF!</v>
      </c>
      <c r="C160" s="44"/>
      <c r="D160" s="71" t="e">
        <f>#REF!</f>
        <v>#REF!</v>
      </c>
      <c r="E160" s="54" t="s">
        <v>2</v>
      </c>
      <c r="F160" s="50" t="e">
        <f>#REF!</f>
        <v>#REF!</v>
      </c>
      <c r="G160" s="45"/>
      <c r="H160" s="82">
        <v>0</v>
      </c>
      <c r="I160" s="81"/>
      <c r="J160" s="23"/>
      <c r="K160" s="13"/>
      <c r="L160" s="20"/>
      <c r="M160" s="20"/>
    </row>
    <row r="161" spans="1:13" hidden="1" x14ac:dyDescent="0.3">
      <c r="A161" s="42"/>
      <c r="B161" s="42" t="e">
        <f>#REF!</f>
        <v>#REF!</v>
      </c>
      <c r="C161" s="44"/>
      <c r="D161" s="56" t="e">
        <f>#REF!</f>
        <v>#REF!</v>
      </c>
      <c r="E161" s="54"/>
      <c r="F161" s="42"/>
      <c r="G161" s="45"/>
      <c r="H161" s="82">
        <v>0</v>
      </c>
      <c r="I161" s="81"/>
      <c r="J161" s="23"/>
      <c r="K161" s="13"/>
      <c r="L161" s="20"/>
      <c r="M161" s="20"/>
    </row>
    <row r="162" spans="1:13" hidden="1" x14ac:dyDescent="0.3">
      <c r="A162" s="42"/>
      <c r="B162" s="42" t="e">
        <f>#REF!</f>
        <v>#REF!</v>
      </c>
      <c r="C162" s="64"/>
      <c r="D162" s="47" t="e">
        <f>#REF!</f>
        <v>#REF!</v>
      </c>
      <c r="E162" s="54"/>
      <c r="F162" s="42" t="e">
        <f>#REF!</f>
        <v>#REF!</v>
      </c>
      <c r="G162" s="47" t="s">
        <v>3</v>
      </c>
      <c r="H162" s="82" t="e">
        <f>#REF!</f>
        <v>#REF!</v>
      </c>
      <c r="I162" s="81"/>
      <c r="J162" s="35"/>
      <c r="K162" s="13"/>
      <c r="L162" s="20"/>
      <c r="M162" s="20"/>
    </row>
    <row r="163" spans="1:13" hidden="1" x14ac:dyDescent="0.3">
      <c r="A163" s="42"/>
      <c r="B163" s="42" t="e">
        <f>#REF!</f>
        <v>#REF!</v>
      </c>
      <c r="C163" s="48"/>
      <c r="D163" s="56" t="e">
        <f>#REF!</f>
        <v>#REF!</v>
      </c>
      <c r="E163" s="76"/>
      <c r="F163" s="42" t="e">
        <f>#REF!</f>
        <v>#REF!</v>
      </c>
      <c r="G163" s="47"/>
      <c r="H163" s="82" t="e">
        <f>#REF!</f>
        <v>#REF!</v>
      </c>
      <c r="I163" s="81"/>
      <c r="J163" s="35"/>
      <c r="K163" s="13"/>
      <c r="L163" s="20"/>
      <c r="M163" s="20"/>
    </row>
    <row r="164" spans="1:13" hidden="1" x14ac:dyDescent="0.3">
      <c r="A164" s="42"/>
      <c r="B164" s="42" t="e">
        <f>#REF!</f>
        <v>#REF!</v>
      </c>
      <c r="C164" s="48"/>
      <c r="D164" s="56" t="e">
        <f>#REF!</f>
        <v>#REF!</v>
      </c>
      <c r="E164" s="76"/>
      <c r="F164" s="42" t="e">
        <f>#REF!</f>
        <v>#REF!</v>
      </c>
      <c r="G164" s="47"/>
      <c r="H164" s="82" t="e">
        <f>#REF!</f>
        <v>#REF!</v>
      </c>
      <c r="I164" s="81"/>
      <c r="J164" s="13"/>
      <c r="K164" s="36"/>
      <c r="L164" s="20"/>
      <c r="M164" s="20"/>
    </row>
    <row r="165" spans="1:13" hidden="1" x14ac:dyDescent="0.3">
      <c r="A165" s="42"/>
      <c r="B165" s="42" t="e">
        <f>#REF!</f>
        <v>#REF!</v>
      </c>
      <c r="C165" s="44"/>
      <c r="D165" s="56" t="e">
        <f>#REF!</f>
        <v>#REF!</v>
      </c>
      <c r="E165" s="49"/>
      <c r="F165" s="42" t="e">
        <f>#REF!</f>
        <v>#REF!</v>
      </c>
      <c r="G165" s="47"/>
      <c r="H165" s="82" t="e">
        <f>#REF!</f>
        <v>#REF!</v>
      </c>
      <c r="I165" s="81"/>
      <c r="J165" s="13"/>
      <c r="K165" s="36"/>
      <c r="L165" s="20"/>
      <c r="M165" s="20"/>
    </row>
    <row r="166" spans="1:13" hidden="1" x14ac:dyDescent="0.3">
      <c r="A166" s="42"/>
      <c r="B166" s="42" t="e">
        <f>#REF!</f>
        <v>#REF!</v>
      </c>
      <c r="C166" s="44"/>
      <c r="D166" s="64" t="e">
        <f>#REF!</f>
        <v>#REF!</v>
      </c>
      <c r="E166" s="64"/>
      <c r="F166" s="42" t="e">
        <f>#REF!</f>
        <v>#REF!</v>
      </c>
      <c r="G166" s="47" t="s">
        <v>3</v>
      </c>
      <c r="H166" s="82" t="e">
        <f>#REF!</f>
        <v>#REF!</v>
      </c>
      <c r="I166" s="81"/>
      <c r="J166" s="13"/>
      <c r="K166" s="36"/>
      <c r="L166" s="20"/>
      <c r="M166" s="20"/>
    </row>
    <row r="167" spans="1:13" hidden="1" x14ac:dyDescent="0.3">
      <c r="A167" s="42"/>
      <c r="B167" s="42" t="e">
        <f>#REF!</f>
        <v>#REF!</v>
      </c>
      <c r="C167" s="44"/>
      <c r="D167" s="64" t="e">
        <f>#REF!</f>
        <v>#REF!</v>
      </c>
      <c r="E167" s="64"/>
      <c r="F167" s="42" t="e">
        <f>#REF!</f>
        <v>#REF!</v>
      </c>
      <c r="G167" s="47" t="s">
        <v>3</v>
      </c>
      <c r="H167" s="82" t="e">
        <f>#REF!</f>
        <v>#REF!</v>
      </c>
      <c r="I167" s="81"/>
      <c r="J167" s="13"/>
      <c r="K167" s="36"/>
      <c r="L167" s="20"/>
      <c r="M167" s="20"/>
    </row>
    <row r="168" spans="1:13" hidden="1" x14ac:dyDescent="0.3">
      <c r="A168" s="42"/>
      <c r="B168" s="42" t="e">
        <f>#REF!</f>
        <v>#REF!</v>
      </c>
      <c r="C168" s="44"/>
      <c r="D168" s="56" t="e">
        <f>#REF!</f>
        <v>#REF!</v>
      </c>
      <c r="E168" s="49"/>
      <c r="F168" s="42" t="e">
        <f>#REF!</f>
        <v>#REF!</v>
      </c>
      <c r="G168" s="47" t="s">
        <v>3</v>
      </c>
      <c r="H168" s="82" t="e">
        <f>#REF!</f>
        <v>#REF!</v>
      </c>
      <c r="I168" s="81" t="e">
        <f t="shared" ref="I168" si="0">VALUE(F168)</f>
        <v>#REF!</v>
      </c>
      <c r="J168" s="13"/>
      <c r="K168" s="13"/>
      <c r="L168" s="20"/>
      <c r="M168" s="20"/>
    </row>
    <row r="169" spans="1:13" hidden="1" x14ac:dyDescent="0.3">
      <c r="A169" s="42"/>
      <c r="B169" s="42" t="e">
        <f>#REF!</f>
        <v>#REF!</v>
      </c>
      <c r="C169" s="44"/>
      <c r="D169" s="56" t="e">
        <f>#REF!</f>
        <v>#REF!</v>
      </c>
      <c r="E169" s="49"/>
      <c r="F169" s="42" t="e">
        <f>#REF!</f>
        <v>#REF!</v>
      </c>
      <c r="G169" s="47"/>
      <c r="H169" s="82" t="e">
        <f>#REF!</f>
        <v>#REF!</v>
      </c>
      <c r="I169" s="81"/>
      <c r="J169" s="13"/>
      <c r="K169" s="13"/>
      <c r="L169" s="20"/>
      <c r="M169" s="20"/>
    </row>
    <row r="170" spans="1:13" hidden="1" x14ac:dyDescent="0.3">
      <c r="A170" s="51"/>
      <c r="B170" s="72" t="e">
        <f>#REF!</f>
        <v>#REF!</v>
      </c>
      <c r="C170" s="41"/>
      <c r="D170" s="59"/>
      <c r="E170" s="60"/>
      <c r="F170" s="61"/>
      <c r="G170" s="62"/>
      <c r="H170" s="82"/>
      <c r="I170" s="80"/>
      <c r="J170" s="13"/>
      <c r="K170" s="13"/>
      <c r="L170" s="20"/>
      <c r="M170" s="20"/>
    </row>
    <row r="171" spans="1:13" hidden="1" x14ac:dyDescent="0.3">
      <c r="A171" s="42"/>
      <c r="B171" s="42" t="e">
        <f>#REF!</f>
        <v>#REF!</v>
      </c>
      <c r="C171" s="44"/>
      <c r="D171" s="56" t="e">
        <f>#REF!</f>
        <v>#REF!</v>
      </c>
      <c r="E171" s="49"/>
      <c r="F171" s="42" t="e">
        <f>#REF!</f>
        <v>#REF!</v>
      </c>
      <c r="G171" s="46"/>
      <c r="H171" s="82" t="e">
        <f>#REF!</f>
        <v>#REF!</v>
      </c>
      <c r="I171" s="81"/>
      <c r="J171" s="13"/>
      <c r="K171" s="13"/>
      <c r="L171" s="20"/>
      <c r="M171" s="20"/>
    </row>
    <row r="172" spans="1:13" hidden="1" x14ac:dyDescent="0.3">
      <c r="A172" s="42"/>
      <c r="B172" s="42" t="e">
        <f>#REF!</f>
        <v>#REF!</v>
      </c>
      <c r="C172" s="44"/>
      <c r="D172" s="73" t="e">
        <f>#REF!</f>
        <v>#REF!</v>
      </c>
      <c r="E172" s="49"/>
      <c r="F172" s="42" t="e">
        <f>#REF!</f>
        <v>#REF!</v>
      </c>
      <c r="G172" s="46"/>
      <c r="H172" s="82" t="e">
        <f>#REF!</f>
        <v>#REF!</v>
      </c>
      <c r="I172" s="81"/>
      <c r="J172" s="13"/>
      <c r="K172" s="13"/>
      <c r="L172" s="20"/>
      <c r="M172" s="20"/>
    </row>
    <row r="173" spans="1:13" hidden="1" x14ac:dyDescent="0.3">
      <c r="A173" s="42"/>
      <c r="B173" s="42" t="e">
        <f>#REF!</f>
        <v>#REF!</v>
      </c>
      <c r="C173" s="44"/>
      <c r="D173" s="73" t="e">
        <f>#REF!</f>
        <v>#REF!</v>
      </c>
      <c r="E173" s="49"/>
      <c r="F173" s="42" t="e">
        <f>#REF!</f>
        <v>#REF!</v>
      </c>
      <c r="G173" s="46"/>
      <c r="H173" s="82" t="e">
        <f>#REF!</f>
        <v>#REF!</v>
      </c>
      <c r="I173" s="81"/>
      <c r="J173" s="13"/>
      <c r="K173" s="13"/>
      <c r="L173" s="20"/>
      <c r="M173" s="20"/>
    </row>
    <row r="174" spans="1:13" hidden="1" x14ac:dyDescent="0.3">
      <c r="A174" s="42"/>
      <c r="B174" s="42" t="e">
        <f>#REF!</f>
        <v>#REF!</v>
      </c>
      <c r="C174" s="44"/>
      <c r="D174" s="56" t="e">
        <f>#REF!</f>
        <v>#REF!</v>
      </c>
      <c r="E174" s="49"/>
      <c r="F174" s="42" t="e">
        <f>#REF!</f>
        <v>#REF!</v>
      </c>
      <c r="G174" s="46"/>
      <c r="H174" s="82" t="e">
        <f>#REF!</f>
        <v>#REF!</v>
      </c>
      <c r="I174" s="81"/>
      <c r="J174" s="13"/>
      <c r="K174" s="13"/>
      <c r="L174" s="20"/>
      <c r="M174" s="20"/>
    </row>
    <row r="175" spans="1:13" hidden="1" x14ac:dyDescent="0.3">
      <c r="A175" s="42"/>
      <c r="B175" s="42" t="e">
        <f>#REF!</f>
        <v>#REF!</v>
      </c>
      <c r="C175" s="44"/>
      <c r="D175" s="56" t="e">
        <f>#REF!</f>
        <v>#REF!</v>
      </c>
      <c r="E175" s="49"/>
      <c r="F175" s="42" t="e">
        <f>#REF!</f>
        <v>#REF!</v>
      </c>
      <c r="G175" s="46"/>
      <c r="H175" s="82" t="e">
        <f>#REF!</f>
        <v>#REF!</v>
      </c>
      <c r="I175" s="81"/>
      <c r="J175" s="13"/>
      <c r="K175" s="13"/>
      <c r="L175" s="20"/>
      <c r="M175" s="20"/>
    </row>
    <row r="176" spans="1:13" hidden="1" x14ac:dyDescent="0.3">
      <c r="A176" s="42"/>
      <c r="B176" s="42" t="e">
        <f>#REF!</f>
        <v>#REF!</v>
      </c>
      <c r="C176" s="44"/>
      <c r="D176" s="56" t="e">
        <f>#REF!</f>
        <v>#REF!</v>
      </c>
      <c r="E176" s="49"/>
      <c r="F176" s="42" t="e">
        <f>#REF!</f>
        <v>#REF!</v>
      </c>
      <c r="G176" s="46"/>
      <c r="H176" s="82" t="e">
        <f>#REF!</f>
        <v>#REF!</v>
      </c>
      <c r="I176" s="81"/>
      <c r="J176" s="13"/>
      <c r="K176" s="13"/>
      <c r="L176" s="20"/>
      <c r="M176" s="20"/>
    </row>
    <row r="177" spans="1:13" hidden="1" x14ac:dyDescent="0.3">
      <c r="A177" s="42"/>
      <c r="B177" s="42" t="e">
        <f>#REF!</f>
        <v>#REF!</v>
      </c>
      <c r="C177" s="44"/>
      <c r="D177" s="56" t="e">
        <f>#REF!</f>
        <v>#REF!</v>
      </c>
      <c r="E177" s="49"/>
      <c r="F177" s="42" t="e">
        <f>#REF!</f>
        <v>#REF!</v>
      </c>
      <c r="G177" s="46"/>
      <c r="H177" s="82" t="e">
        <f>#REF!</f>
        <v>#REF!</v>
      </c>
      <c r="I177" s="81"/>
      <c r="J177" s="13"/>
      <c r="K177" s="13"/>
      <c r="L177" s="20"/>
      <c r="M177" s="20"/>
    </row>
    <row r="178" spans="1:13" hidden="1" x14ac:dyDescent="0.3">
      <c r="A178" s="42"/>
      <c r="B178" s="42" t="e">
        <f>#REF!</f>
        <v>#REF!</v>
      </c>
      <c r="C178" s="44"/>
      <c r="D178" s="56" t="e">
        <f>#REF!</f>
        <v>#REF!</v>
      </c>
      <c r="E178" s="49"/>
      <c r="F178" s="42" t="e">
        <f>#REF!</f>
        <v>#REF!</v>
      </c>
      <c r="G178" s="46"/>
      <c r="H178" s="82" t="e">
        <f>#REF!</f>
        <v>#REF!</v>
      </c>
      <c r="I178" s="81"/>
      <c r="J178" s="13"/>
      <c r="K178" s="13"/>
      <c r="L178" s="20"/>
      <c r="M178" s="20"/>
    </row>
    <row r="179" spans="1:13" hidden="1" x14ac:dyDescent="0.3">
      <c r="A179" s="42"/>
      <c r="B179" s="42" t="e">
        <f>#REF!</f>
        <v>#REF!</v>
      </c>
      <c r="C179" s="44"/>
      <c r="D179" s="56" t="e">
        <f>#REF!</f>
        <v>#REF!</v>
      </c>
      <c r="E179" s="49"/>
      <c r="F179" s="42" t="e">
        <f>#REF!</f>
        <v>#REF!</v>
      </c>
      <c r="G179" s="46"/>
      <c r="H179" s="82" t="e">
        <f>#REF!</f>
        <v>#REF!</v>
      </c>
      <c r="I179" s="80"/>
      <c r="J179" s="13"/>
      <c r="K179" s="13"/>
      <c r="L179" s="20"/>
      <c r="M179" s="20"/>
    </row>
    <row r="180" spans="1:13" hidden="1" x14ac:dyDescent="0.3">
      <c r="A180" s="42"/>
      <c r="B180" s="42" t="e">
        <f>#REF!</f>
        <v>#REF!</v>
      </c>
      <c r="C180" s="44"/>
      <c r="D180" s="56" t="e">
        <f>#REF!</f>
        <v>#REF!</v>
      </c>
      <c r="E180" s="49"/>
      <c r="F180" s="42" t="e">
        <f>#REF!</f>
        <v>#REF!</v>
      </c>
      <c r="G180" s="46"/>
      <c r="H180" s="82" t="e">
        <f>#REF!</f>
        <v>#REF!</v>
      </c>
      <c r="I180" s="80"/>
      <c r="J180" s="13"/>
      <c r="K180" s="13"/>
      <c r="L180" s="20"/>
      <c r="M180" s="20"/>
    </row>
    <row r="181" spans="1:13" hidden="1" x14ac:dyDescent="0.3">
      <c r="A181" s="42"/>
      <c r="B181" s="42" t="e">
        <f>#REF!</f>
        <v>#REF!</v>
      </c>
      <c r="C181" s="52"/>
      <c r="D181" s="56" t="e">
        <f>#REF!</f>
        <v>#REF!</v>
      </c>
      <c r="E181" s="251" t="e">
        <f>#REF!</f>
        <v>#REF!</v>
      </c>
      <c r="F181" s="251"/>
      <c r="G181" s="251"/>
      <c r="H181" s="82" t="e">
        <f>#REF!</f>
        <v>#REF!</v>
      </c>
      <c r="I181" s="81">
        <v>2600102</v>
      </c>
      <c r="J181" s="13"/>
      <c r="K181" s="13"/>
      <c r="L181" s="20"/>
      <c r="M181" s="20"/>
    </row>
    <row r="182" spans="1:13" hidden="1" x14ac:dyDescent="0.3">
      <c r="A182" s="42"/>
      <c r="B182" s="42" t="e">
        <f>#REF!</f>
        <v>#REF!</v>
      </c>
      <c r="C182" s="52"/>
      <c r="D182" s="56" t="e">
        <f>#REF!</f>
        <v>#REF!</v>
      </c>
      <c r="E182" s="52"/>
      <c r="F182" s="42" t="e">
        <f>#REF!</f>
        <v>#REF!</v>
      </c>
      <c r="G182" s="55"/>
      <c r="H182" s="82" t="e">
        <f>#REF!</f>
        <v>#REF!</v>
      </c>
      <c r="I182" s="81"/>
      <c r="J182" s="13"/>
      <c r="K182" s="13"/>
      <c r="L182" s="20"/>
      <c r="M182" s="20"/>
    </row>
    <row r="183" spans="1:13" hidden="1" x14ac:dyDescent="0.3">
      <c r="A183" s="42"/>
      <c r="B183" s="42" t="e">
        <f>#REF!</f>
        <v>#REF!</v>
      </c>
      <c r="C183" s="52"/>
      <c r="D183" s="56" t="e">
        <f>#REF!</f>
        <v>#REF!</v>
      </c>
      <c r="E183" s="52"/>
      <c r="F183" s="42" t="e">
        <f>#REF!</f>
        <v>#REF!</v>
      </c>
      <c r="G183" s="55"/>
      <c r="H183" s="82" t="e">
        <f>#REF!</f>
        <v>#REF!</v>
      </c>
      <c r="I183" s="81"/>
      <c r="J183" s="13"/>
      <c r="K183" s="13"/>
      <c r="L183" s="20"/>
      <c r="M183" s="20"/>
    </row>
    <row r="184" spans="1:13" hidden="1" x14ac:dyDescent="0.3">
      <c r="A184" s="51"/>
      <c r="B184" s="72" t="e">
        <f>#REF!</f>
        <v>#REF!</v>
      </c>
      <c r="C184" s="41"/>
      <c r="D184" s="59"/>
      <c r="E184" s="60"/>
      <c r="F184" s="61"/>
      <c r="G184" s="61" t="e">
        <f>#REF!</f>
        <v>#REF!</v>
      </c>
      <c r="H184" s="82" t="e">
        <f>#REF!</f>
        <v>#REF!</v>
      </c>
      <c r="I184" s="13"/>
      <c r="J184" s="22"/>
      <c r="K184" s="13"/>
      <c r="L184" s="12"/>
      <c r="M184" s="20"/>
    </row>
    <row r="185" spans="1:13" hidden="1" x14ac:dyDescent="0.3">
      <c r="A185" s="42"/>
      <c r="B185" s="42" t="e">
        <f>#REF!</f>
        <v>#REF!</v>
      </c>
      <c r="C185" s="52"/>
      <c r="D185" s="73" t="str">
        <f>C144</f>
        <v>A=</v>
      </c>
      <c r="E185" s="74" t="s">
        <v>1</v>
      </c>
      <c r="F185" s="42"/>
      <c r="G185" s="53" t="s">
        <v>4</v>
      </c>
      <c r="H185" s="79"/>
      <c r="I185" s="13"/>
      <c r="J185" s="22"/>
      <c r="K185" s="13"/>
      <c r="L185" s="12"/>
      <c r="M185" s="20"/>
    </row>
    <row r="186" spans="1:13" hidden="1" x14ac:dyDescent="0.3">
      <c r="A186" s="42"/>
      <c r="B186" s="42" t="e">
        <f>#REF!</f>
        <v>#REF!</v>
      </c>
      <c r="C186" s="52"/>
      <c r="D186" s="73" t="str">
        <f>H145</f>
        <v>K=</v>
      </c>
      <c r="E186" s="74" t="s">
        <v>1</v>
      </c>
      <c r="F186" s="58" t="s">
        <v>5</v>
      </c>
      <c r="G186" s="57" t="s">
        <v>6</v>
      </c>
      <c r="H186" s="79"/>
      <c r="I186" s="24"/>
      <c r="J186" s="24" cm="1">
        <f t="array" ref="J186">_xlfn.SWITCH(D185,TRUE,(#REF!),)</f>
        <v>0</v>
      </c>
      <c r="K186" s="24"/>
      <c r="L186" s="20"/>
      <c r="M186" s="20"/>
    </row>
    <row r="187" spans="1:13" x14ac:dyDescent="0.3">
      <c r="A187" s="150"/>
      <c r="B187" s="150"/>
      <c r="C187" s="151"/>
      <c r="D187" s="151"/>
      <c r="E187" s="151"/>
      <c r="F187" s="151"/>
      <c r="G187" s="151"/>
      <c r="H187" s="152"/>
      <c r="I187" s="151"/>
      <c r="K187"/>
      <c r="L187"/>
    </row>
    <row r="188" spans="1:13" x14ac:dyDescent="0.3">
      <c r="A188" s="163"/>
      <c r="B188" s="164" t="s">
        <v>236</v>
      </c>
      <c r="C188" s="165"/>
      <c r="D188" s="165"/>
      <c r="E188" s="166" t="s">
        <v>237</v>
      </c>
      <c r="F188" s="165"/>
      <c r="G188" s="165"/>
      <c r="H188" s="167" t="s">
        <v>238</v>
      </c>
      <c r="I188" s="165"/>
      <c r="K188"/>
      <c r="L188"/>
    </row>
    <row r="189" spans="1:13" x14ac:dyDescent="0.3">
      <c r="A189" s="155"/>
      <c r="B189" s="155"/>
      <c r="C189" s="156"/>
      <c r="D189" s="156"/>
      <c r="E189" s="156"/>
      <c r="F189" s="156"/>
      <c r="G189" s="156"/>
      <c r="H189" s="157"/>
      <c r="I189" s="156"/>
      <c r="K189"/>
      <c r="L189"/>
    </row>
    <row r="190" spans="1:13" x14ac:dyDescent="0.3">
      <c r="A190" s="158"/>
      <c r="B190" s="156" t="s">
        <v>239</v>
      </c>
      <c r="C190" s="156"/>
      <c r="D190" s="156"/>
      <c r="E190" s="159" t="s">
        <v>134</v>
      </c>
      <c r="F190" s="156"/>
      <c r="G190" s="156"/>
      <c r="H190" s="157"/>
      <c r="I190" s="161"/>
    </row>
    <row r="191" spans="1:13" x14ac:dyDescent="0.3">
      <c r="A191" s="158"/>
      <c r="B191" s="156" t="s">
        <v>240</v>
      </c>
      <c r="C191" s="156"/>
      <c r="D191" s="156"/>
      <c r="E191" s="156">
        <f>Formulas!J7</f>
        <v>0</v>
      </c>
      <c r="F191" s="156" t="s">
        <v>2</v>
      </c>
      <c r="G191" s="156"/>
      <c r="H191" s="157" t="str">
        <f>Formulas!F21</f>
        <v>-</v>
      </c>
      <c r="I191" s="161"/>
    </row>
    <row r="192" spans="1:13" x14ac:dyDescent="0.3">
      <c r="A192" s="158"/>
      <c r="B192" s="156" t="s">
        <v>241</v>
      </c>
      <c r="C192" s="156"/>
      <c r="D192" s="156"/>
      <c r="E192" s="159">
        <f>Formulas!J16</f>
        <v>0</v>
      </c>
      <c r="F192" s="156"/>
      <c r="G192" s="156"/>
      <c r="H192" s="157"/>
      <c r="I192" s="161"/>
    </row>
    <row r="193" spans="1:9" x14ac:dyDescent="0.3">
      <c r="A193" s="158"/>
      <c r="B193" s="156" t="s">
        <v>242</v>
      </c>
      <c r="C193" s="156"/>
      <c r="D193" s="156"/>
      <c r="E193" s="156">
        <f>Formulas!J27</f>
        <v>0</v>
      </c>
      <c r="F193" s="156" t="s">
        <v>2</v>
      </c>
      <c r="G193" s="156"/>
      <c r="H193" s="157"/>
      <c r="I193" s="161"/>
    </row>
    <row r="194" spans="1:9" x14ac:dyDescent="0.3">
      <c r="A194" s="158"/>
      <c r="B194" s="156" t="s">
        <v>243</v>
      </c>
      <c r="C194" s="156"/>
      <c r="D194" s="156"/>
      <c r="E194" s="156">
        <f>Formulas!L29</f>
        <v>0</v>
      </c>
      <c r="F194" s="156"/>
      <c r="G194" s="156"/>
      <c r="H194" s="157"/>
      <c r="I194" s="161"/>
    </row>
    <row r="195" spans="1:9" x14ac:dyDescent="0.3">
      <c r="A195" s="158"/>
      <c r="B195" s="156" t="s">
        <v>244</v>
      </c>
      <c r="C195" s="156"/>
      <c r="D195" s="156"/>
      <c r="E195" s="156">
        <f>Formulas!J44</f>
        <v>24</v>
      </c>
      <c r="F195" s="156" t="s">
        <v>262</v>
      </c>
      <c r="G195" s="156"/>
      <c r="H195" s="157"/>
      <c r="I195" s="161"/>
    </row>
    <row r="196" spans="1:9" x14ac:dyDescent="0.3">
      <c r="A196" s="158"/>
      <c r="B196" s="156" t="s">
        <v>245</v>
      </c>
      <c r="C196" s="156"/>
      <c r="D196" s="156"/>
      <c r="E196" s="162" t="str" cm="1">
        <f t="array" ref="E196">_xlfn.SWITCH(Formulas!G57,1,Formulas!B58,2,Formulas!B59,3,Formulas!B60,4,Formulas!B65,5,Formulas!B62,6,"nil")</f>
        <v>PU</v>
      </c>
      <c r="F196" s="156"/>
      <c r="G196" s="156"/>
      <c r="H196" s="157">
        <f>C71</f>
        <v>1000115</v>
      </c>
      <c r="I196" s="175" t="s">
        <v>3</v>
      </c>
    </row>
    <row r="197" spans="1:9" x14ac:dyDescent="0.3">
      <c r="A197" s="158"/>
      <c r="B197" s="156" t="s">
        <v>246</v>
      </c>
      <c r="C197" s="156"/>
      <c r="D197" s="156"/>
      <c r="E197" s="156" t="str" cm="1">
        <f t="array" ref="E197">_xlfn.SWITCH(Formulas!G68,1,Formulas!B69,2,Formulas!B70,3,Formulas!B71,4,Formulas!B72,5,Formulas!B73,6,"Nil")</f>
        <v>Nil</v>
      </c>
      <c r="F197" s="156"/>
      <c r="G197" s="156"/>
      <c r="H197" s="157">
        <f>Formulas!F75</f>
        <v>0</v>
      </c>
      <c r="I197" s="175" t="s">
        <v>3</v>
      </c>
    </row>
    <row r="198" spans="1:9" x14ac:dyDescent="0.3">
      <c r="A198" s="158"/>
      <c r="B198" s="156" t="s">
        <v>247</v>
      </c>
      <c r="C198" s="156"/>
      <c r="D198" s="156"/>
      <c r="E198" s="156" t="str" cm="1">
        <f t="array" ref="E198">_xlfn.SWITCH(Formulas!G79,1,Formulas!B80,2,Formulas!B81,3,Formulas!B82,4,"Nil")</f>
        <v>S3 90 Hjul</v>
      </c>
      <c r="F198" s="156"/>
      <c r="G198" s="156"/>
      <c r="H198" s="157">
        <f>Formulas!F84</f>
        <v>2100201</v>
      </c>
      <c r="I198" s="175" t="s">
        <v>3</v>
      </c>
    </row>
    <row r="199" spans="1:9" x14ac:dyDescent="0.3">
      <c r="A199" s="158"/>
      <c r="B199" s="156" t="s">
        <v>248</v>
      </c>
      <c r="C199" s="156"/>
      <c r="D199" s="156"/>
      <c r="E199" s="156" t="str" cm="1">
        <f t="array" ref="E199">_xlfn.SWITCH(Formulas!G87,1,Formulas!B88,2,Formulas!B89,3,Formulas!B90,4,Formulas!B91,5,"Nil")</f>
        <v>U-form för X (36-44)</v>
      </c>
      <c r="F199" s="156"/>
      <c r="G199" s="156"/>
      <c r="H199" s="160">
        <f>Formulas!F93</f>
        <v>0</v>
      </c>
      <c r="I199" s="161"/>
    </row>
    <row r="200" spans="1:9" x14ac:dyDescent="0.3">
      <c r="A200" s="158"/>
      <c r="B200" s="156" t="s">
        <v>249</v>
      </c>
      <c r="C200" s="156"/>
      <c r="D200" s="156"/>
      <c r="E200" s="156" t="str" cm="1">
        <f t="array" ref="E200">_xlfn.SWITCH(Formulas!G97,TRUE,"Ja",FALSE,"Nej")</f>
        <v>Nej</v>
      </c>
      <c r="F200" s="156"/>
      <c r="G200" s="156"/>
      <c r="H200" s="157">
        <f>Formulas!F100</f>
        <v>0</v>
      </c>
      <c r="I200" s="161"/>
    </row>
    <row r="201" spans="1:9" x14ac:dyDescent="0.3">
      <c r="A201" s="158"/>
      <c r="B201" s="156" t="s">
        <v>290</v>
      </c>
      <c r="C201" s="156"/>
      <c r="D201" s="156"/>
      <c r="E201" s="156" t="str" cm="1">
        <f t="array" ref="E201">_xlfn.SWITCH(Formulas!G102,TRUE,"Ja",FALSE,"Nej")</f>
        <v>Nej</v>
      </c>
      <c r="F201" s="156"/>
      <c r="G201" s="156"/>
      <c r="H201" s="157"/>
      <c r="I201" s="161"/>
    </row>
    <row r="202" spans="1:9" x14ac:dyDescent="0.3">
      <c r="A202" s="158"/>
      <c r="B202" s="156" t="s">
        <v>250</v>
      </c>
      <c r="C202" s="156"/>
      <c r="D202" s="156"/>
      <c r="E202" s="156" t="str" cm="1">
        <f t="array" ref="E202">_xlfn.SWITCH(Formulas!G106,1,Formulas!B107,2,Formulas!B108,3,Formulas!B109,4,"NIL")</f>
        <v>Broms S3 för X kpl par</v>
      </c>
      <c r="F202" s="156"/>
      <c r="G202" s="156"/>
      <c r="H202" s="156">
        <f>Formulas!F112</f>
        <v>0</v>
      </c>
      <c r="I202" s="161"/>
    </row>
    <row r="203" spans="1:9" x14ac:dyDescent="0.3">
      <c r="A203" s="168"/>
      <c r="B203" s="166" t="s">
        <v>251</v>
      </c>
      <c r="C203" s="166"/>
      <c r="D203" s="166"/>
      <c r="E203" s="166"/>
      <c r="F203" s="166"/>
      <c r="G203" s="166"/>
      <c r="H203" s="166"/>
      <c r="I203" s="169"/>
    </row>
    <row r="204" spans="1:9" x14ac:dyDescent="0.3">
      <c r="A204" s="158"/>
      <c r="B204" s="156" t="s">
        <v>252</v>
      </c>
      <c r="C204" s="156"/>
      <c r="D204" s="156"/>
      <c r="E204" s="156" t="str" cm="1">
        <f t="array" ref="E204">_xlfn.SWITCH(Formulas!G116,1,Formulas!B117,2,Formulas!B118,3,Formulas!B119,4,Formulas!B120,5,Formulas!B121,6,Formulas!B122,7,"nil")</f>
        <v>nil</v>
      </c>
      <c r="F204" s="156"/>
      <c r="G204" s="156"/>
      <c r="H204" s="159">
        <f>Formulas!F125</f>
        <v>0</v>
      </c>
      <c r="I204" s="161"/>
    </row>
    <row r="205" spans="1:9" x14ac:dyDescent="0.3">
      <c r="A205" s="158"/>
      <c r="B205" s="156" t="s">
        <v>253</v>
      </c>
      <c r="C205" s="156"/>
      <c r="D205" s="156"/>
      <c r="E205" s="156" t="str" cm="1">
        <f t="array" ref="E205">_xlfn.SWITCH(Formulas!G131,1,Formulas!B132,2,Formulas!B133,3,Formulas!B134,4,Formulas!B135,5,"nil")</f>
        <v>nil</v>
      </c>
      <c r="F205" s="156"/>
      <c r="G205" s="156"/>
      <c r="H205" s="156">
        <f>Formulas!F137</f>
        <v>0</v>
      </c>
      <c r="I205" s="175"/>
    </row>
    <row r="206" spans="1:9" x14ac:dyDescent="0.3">
      <c r="A206" s="158"/>
      <c r="B206" s="156" t="s">
        <v>254</v>
      </c>
      <c r="C206" s="156"/>
      <c r="D206" s="156"/>
      <c r="E206" s="156" t="str" cm="1">
        <f t="array" ref="E206">_xlfn.SWITCH(Formulas!G140,1,Formulas!B142,2,Formulas!B143,3,"nil")</f>
        <v>nil</v>
      </c>
      <c r="F206" s="156"/>
      <c r="G206" s="156"/>
      <c r="H206" s="159">
        <f>Formulas!F146</f>
        <v>0</v>
      </c>
      <c r="I206" s="161"/>
    </row>
    <row r="207" spans="1:9" x14ac:dyDescent="0.3">
      <c r="A207" s="158"/>
      <c r="B207" s="176" t="s">
        <v>256</v>
      </c>
      <c r="C207" s="177"/>
      <c r="D207" s="177"/>
      <c r="E207" s="177"/>
      <c r="F207" s="177"/>
      <c r="G207" s="177"/>
      <c r="H207" s="177"/>
      <c r="I207" s="178"/>
    </row>
    <row r="208" spans="1:9" x14ac:dyDescent="0.3">
      <c r="A208" s="158"/>
      <c r="B208" s="156" t="s">
        <v>255</v>
      </c>
      <c r="C208" s="156"/>
      <c r="D208" s="156"/>
      <c r="E208" s="162" t="str" cm="1">
        <f t="array" ref="E208">_xlfn.SWITCH(Formulas!G149,TRUE,"Ja",FALSE,"Nej")</f>
        <v>Ja</v>
      </c>
      <c r="F208" s="156"/>
      <c r="G208" s="156"/>
      <c r="H208" s="156">
        <f>Formulas!F152</f>
        <v>9024020</v>
      </c>
      <c r="I208" s="161"/>
    </row>
    <row r="209" spans="1:9" x14ac:dyDescent="0.3">
      <c r="A209" s="158"/>
      <c r="B209" s="156" t="s">
        <v>231</v>
      </c>
      <c r="C209" s="156"/>
      <c r="D209" s="156"/>
      <c r="E209" s="162" t="str" cm="1">
        <f t="array" ref="E209">_xlfn.SWITCH(Formulas!G159,TRUE,"Ja",FALSE,"Nej")</f>
        <v>Ja</v>
      </c>
      <c r="F209" s="156"/>
      <c r="G209" s="156"/>
      <c r="H209" s="156">
        <f>Formulas!F162</f>
        <v>9024009</v>
      </c>
      <c r="I209" s="161"/>
    </row>
    <row r="210" spans="1:9" x14ac:dyDescent="0.3">
      <c r="A210" s="158"/>
      <c r="B210" s="176" t="s">
        <v>189</v>
      </c>
      <c r="C210" s="177"/>
      <c r="D210" s="177"/>
      <c r="E210" s="179"/>
      <c r="F210" s="177"/>
      <c r="G210" s="177"/>
      <c r="H210" s="177"/>
      <c r="I210" s="178"/>
    </row>
    <row r="211" spans="1:9" x14ac:dyDescent="0.3">
      <c r="A211" s="158"/>
      <c r="B211" s="156" t="s">
        <v>259</v>
      </c>
      <c r="C211" s="156"/>
      <c r="D211" s="156"/>
      <c r="E211" s="162" t="str" cm="1">
        <f t="array" ref="E211">_xlfn.SWITCH(Formulas!G166,TRUE,"Ja",FALSE,"Nej")</f>
        <v>Ja</v>
      </c>
      <c r="F211" s="156"/>
      <c r="G211" s="156"/>
      <c r="H211" s="156">
        <f>Formulas!F169</f>
        <v>9900256</v>
      </c>
      <c r="I211" s="175" t="s">
        <v>289</v>
      </c>
    </row>
    <row r="212" spans="1:9" x14ac:dyDescent="0.3">
      <c r="A212" s="158"/>
      <c r="B212" s="156" t="s">
        <v>260</v>
      </c>
      <c r="C212" s="156"/>
      <c r="D212" s="156"/>
      <c r="E212" s="162" t="str" cm="1">
        <f t="array" ref="E212">_xlfn.SWITCH(Formulas!G171,TRUE,"Ja",FALSE,"Nej")</f>
        <v>Ja</v>
      </c>
      <c r="F212" s="156"/>
      <c r="G212" s="156"/>
      <c r="H212" s="156">
        <f>Formulas!F174</f>
        <v>9900255</v>
      </c>
      <c r="I212" s="161"/>
    </row>
    <row r="213" spans="1:9" x14ac:dyDescent="0.3">
      <c r="A213" s="158"/>
      <c r="B213" s="156" t="s">
        <v>199</v>
      </c>
      <c r="C213" s="156"/>
      <c r="D213" s="156"/>
      <c r="E213" s="162" t="str" cm="1">
        <f t="array" ref="E213">_xlfn.SWITCH(Formulas!G178,TRUE,"Ja","Nej")</f>
        <v>Nej</v>
      </c>
      <c r="F213" s="156"/>
      <c r="G213" s="156"/>
      <c r="H213" s="156">
        <f>Formulas!F181</f>
        <v>0</v>
      </c>
      <c r="I213" s="161"/>
    </row>
    <row r="214" spans="1:9" x14ac:dyDescent="0.3">
      <c r="A214" s="158"/>
      <c r="B214" s="156" t="s">
        <v>17</v>
      </c>
      <c r="C214" s="156"/>
      <c r="D214" s="156"/>
      <c r="E214" s="162" t="str" cm="1">
        <f t="array" ref="E214">_xlfn.SWITCH(Formulas!G183,TRUE,"Ja",FALSE,"Nej")</f>
        <v>Nej</v>
      </c>
      <c r="F214" s="156"/>
      <c r="G214" s="156"/>
      <c r="H214" s="156">
        <f>Formulas!F186</f>
        <v>0</v>
      </c>
      <c r="I214" s="161"/>
    </row>
    <row r="215" spans="1:9" x14ac:dyDescent="0.3">
      <c r="A215" s="158"/>
      <c r="B215" s="156" t="s">
        <v>19</v>
      </c>
      <c r="C215" s="156"/>
      <c r="D215" s="156"/>
      <c r="E215" s="162" t="str" cm="1">
        <f t="array" ref="E215">_xlfn.SWITCH(Formulas!G189,TRUE,"Ja",FALSE,"Nej")</f>
        <v>Ja</v>
      </c>
      <c r="F215" s="156" t="str" cm="1">
        <f t="array" ref="F215">_xlfn.SWITCH(Formulas!G193,1,Formulas!B194,2,Formulas!B195,3,"-")</f>
        <v>11,5-16,5cm</v>
      </c>
      <c r="G215" s="156"/>
      <c r="H215" s="156">
        <f>Formulas!F200</f>
        <v>2600105</v>
      </c>
      <c r="I215" s="161"/>
    </row>
    <row r="216" spans="1:9" x14ac:dyDescent="0.3">
      <c r="A216" s="158"/>
      <c r="B216" s="156" t="s">
        <v>265</v>
      </c>
      <c r="C216" s="156"/>
      <c r="D216" s="156"/>
      <c r="E216" s="156"/>
      <c r="F216" s="156"/>
      <c r="G216" s="156"/>
      <c r="H216" s="156"/>
      <c r="I216" s="161"/>
    </row>
    <row r="217" spans="1:9" x14ac:dyDescent="0.3">
      <c r="A217" s="158"/>
      <c r="B217" s="156" t="s">
        <v>266</v>
      </c>
      <c r="C217" s="156"/>
      <c r="D217" s="156"/>
      <c r="E217" s="156"/>
      <c r="F217" s="156"/>
      <c r="G217" s="156"/>
      <c r="H217" s="156"/>
      <c r="I217" s="161"/>
    </row>
    <row r="218" spans="1:9" x14ac:dyDescent="0.3">
      <c r="A218" s="158"/>
      <c r="B218" s="159" t="s">
        <v>267</v>
      </c>
      <c r="C218" s="156"/>
      <c r="D218" s="156"/>
      <c r="E218" s="156">
        <f>D144</f>
        <v>0</v>
      </c>
      <c r="F218" s="156" t="s">
        <v>1</v>
      </c>
      <c r="G218" s="156"/>
      <c r="H218" s="156"/>
      <c r="I218" s="161"/>
    </row>
    <row r="219" spans="1:9" x14ac:dyDescent="0.3">
      <c r="A219" s="158"/>
      <c r="B219" s="156" t="s">
        <v>268</v>
      </c>
      <c r="C219" s="156"/>
      <c r="D219" s="156"/>
      <c r="E219" s="156">
        <f>I145</f>
        <v>0</v>
      </c>
      <c r="F219" s="156" t="s">
        <v>1</v>
      </c>
      <c r="G219" s="156"/>
      <c r="H219" s="156"/>
      <c r="I219" s="161"/>
    </row>
    <row r="220" spans="1:9" x14ac:dyDescent="0.3">
      <c r="A220" s="153"/>
      <c r="B220" s="151"/>
      <c r="C220" s="151"/>
      <c r="D220" s="151"/>
      <c r="E220" s="151"/>
      <c r="F220" s="151"/>
      <c r="G220" s="151"/>
      <c r="H220" s="151"/>
      <c r="I220" s="154"/>
    </row>
  </sheetData>
  <sheetProtection algorithmName="SHA-512" hashValue="Cr58zbzlTiBS53C3gtdKvdowTlDNkuwPQzmp2LzWPr4+lQEzeojTvpnmsmdUlQVCfR/lMmdGbN06BKvwGZ8EAw==" saltValue="+aqaOVAq/lDIskhmHo4+9Q==" spinCount="100000" sheet="1" objects="1" scenarios="1"/>
  <protectedRanges>
    <protectedRange sqref="D144" name="Range2"/>
    <protectedRange sqref="I145" name="Range1"/>
    <protectedRange sqref="B5:B7" name="Range3"/>
    <protectedRange sqref="I6:J7" name="Range4"/>
  </protectedRanges>
  <mergeCells count="9">
    <mergeCell ref="E3:G4"/>
    <mergeCell ref="E181:G181"/>
    <mergeCell ref="B148:I153"/>
    <mergeCell ref="A154:J154"/>
    <mergeCell ref="B5:D5"/>
    <mergeCell ref="B6:D6"/>
    <mergeCell ref="I7:J7"/>
    <mergeCell ref="I6:J6"/>
    <mergeCell ref="B7:D7"/>
  </mergeCells>
  <phoneticPr fontId="13" type="noConversion"/>
  <dataValidations disablePrompts="1" count="1">
    <dataValidation type="date" allowBlank="1" showInputMessage="1" showErrorMessage="1" sqref="I7:J7" xr:uid="{269695AC-52EA-4B64-8609-A581C3C4D9F8}">
      <formula1>45383</formula1>
      <formula2>46752</formula2>
    </dataValidation>
  </dataValidations>
  <pageMargins left="0.25" right="0.25" top="0.75" bottom="0.75" header="0.3" footer="0.3"/>
  <pageSetup paperSize="9"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04" r:id="rId4" name="Group Box 184">
              <controlPr defaultSize="0" autoFill="0" autoPict="0">
                <anchor moveWithCells="1">
                  <from>
                    <xdr:col>0</xdr:col>
                    <xdr:colOff>365760</xdr:colOff>
                    <xdr:row>32</xdr:row>
                    <xdr:rowOff>0</xdr:rowOff>
                  </from>
                  <to>
                    <xdr:col>10</xdr:col>
                    <xdr:colOff>76200</xdr:colOff>
                    <xdr:row>37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2" r:id="rId5" name="Group Box 192">
              <controlPr defaultSize="0" autoFill="0" autoPict="0">
                <anchor moveWithCells="1">
                  <from>
                    <xdr:col>0</xdr:col>
                    <xdr:colOff>441960</xdr:colOff>
                    <xdr:row>32</xdr:row>
                    <xdr:rowOff>0</xdr:rowOff>
                  </from>
                  <to>
                    <xdr:col>10</xdr:col>
                    <xdr:colOff>121920</xdr:colOff>
                    <xdr:row>37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6" r:id="rId6" name="Group Box 196">
              <controlPr defaultSize="0" autoFill="0" autoPict="0">
                <anchor moveWithCells="1">
                  <from>
                    <xdr:col>0</xdr:col>
                    <xdr:colOff>327660</xdr:colOff>
                    <xdr:row>138</xdr:row>
                    <xdr:rowOff>0</xdr:rowOff>
                  </from>
                  <to>
                    <xdr:col>10</xdr:col>
                    <xdr:colOff>99060</xdr:colOff>
                    <xdr:row>146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7" r:id="rId7" name="Option Button 197">
              <controlPr defaultSize="0" autoFill="0" autoLine="0" autoPict="0">
                <anchor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0" r:id="rId8" name="Option Button 200">
              <controlPr defaultSize="0" autoFill="0" autoLine="0" autoPict="0">
                <anchor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1" r:id="rId9" name="Option Button 201">
              <controlPr defaultSize="0" autoFill="0" autoLine="0" autoPict="0">
                <anchor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" r:id="rId10" name="Group Box 206">
              <controlPr defaultSize="0" autoFill="0" autoPict="0">
                <anchor moveWithCells="1">
                  <from>
                    <xdr:col>0</xdr:col>
                    <xdr:colOff>312420</xdr:colOff>
                    <xdr:row>138</xdr:row>
                    <xdr:rowOff>0</xdr:rowOff>
                  </from>
                  <to>
                    <xdr:col>10</xdr:col>
                    <xdr:colOff>175260</xdr:colOff>
                    <xdr:row>143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3" r:id="rId11" name="Option Button 213">
              <controlPr defaultSize="0" autoFill="0" autoLine="0" autoPict="0">
                <anchor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" r:id="rId12" name="Group Box 214">
              <controlPr defaultSize="0" autoFill="0" autoPict="0">
                <anchor moveWithCells="1">
                  <from>
                    <xdr:col>0</xdr:col>
                    <xdr:colOff>266700</xdr:colOff>
                    <xdr:row>138</xdr:row>
                    <xdr:rowOff>0</xdr:rowOff>
                  </from>
                  <to>
                    <xdr:col>5</xdr:col>
                    <xdr:colOff>137160</xdr:colOff>
                    <xdr:row>143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5" r:id="rId13" name="Option Button 215">
              <controlPr defaultSize="0" autoFill="0" autoLine="0" autoPict="0">
                <anchor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8" r:id="rId14" name="Option Button 218">
              <controlPr defaultSize="0" autoFill="0" autoLine="0" autoPict="0">
                <anchor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7" r:id="rId15" name="Group Box 227">
              <controlPr defaultSize="0" autoFill="0" autoPict="0">
                <anchor moveWithCells="1">
                  <from>
                    <xdr:col>5</xdr:col>
                    <xdr:colOff>632460</xdr:colOff>
                    <xdr:row>138</xdr:row>
                    <xdr:rowOff>0</xdr:rowOff>
                  </from>
                  <to>
                    <xdr:col>7</xdr:col>
                    <xdr:colOff>76200</xdr:colOff>
                    <xdr:row>143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8" r:id="rId16" name="Group Box 228">
              <controlPr defaultSize="0" autoFill="0" autoPict="0">
                <anchor moveWithCells="1">
                  <from>
                    <xdr:col>8</xdr:col>
                    <xdr:colOff>0</xdr:colOff>
                    <xdr:row>138</xdr:row>
                    <xdr:rowOff>0</xdr:rowOff>
                  </from>
                  <to>
                    <xdr:col>9</xdr:col>
                    <xdr:colOff>373380</xdr:colOff>
                    <xdr:row>142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5" r:id="rId17" name="Option Button 245">
              <controlPr defaultSize="0" autoFill="0" autoLine="0" autoPict="0">
                <anchor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4" r:id="rId18" name="Option Button 254">
              <controlPr defaultSize="0" autoFill="0" autoLine="0" autoPict="0">
                <anchor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" r:id="rId19" name="Group Box 308">
              <controlPr defaultSize="0" autoFill="0" autoPict="0">
                <anchor moveWithCells="1">
                  <from>
                    <xdr:col>0</xdr:col>
                    <xdr:colOff>236220</xdr:colOff>
                    <xdr:row>31</xdr:row>
                    <xdr:rowOff>0</xdr:rowOff>
                  </from>
                  <to>
                    <xdr:col>10</xdr:col>
                    <xdr:colOff>502920</xdr:colOff>
                    <xdr:row>34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2" r:id="rId20" name="Group Box 312">
              <controlPr defaultSize="0" autoFill="0" autoPict="0">
                <anchor moveWithCells="1">
                  <from>
                    <xdr:col>0</xdr:col>
                    <xdr:colOff>160020</xdr:colOff>
                    <xdr:row>8</xdr:row>
                    <xdr:rowOff>99060</xdr:rowOff>
                  </from>
                  <to>
                    <xdr:col>10</xdr:col>
                    <xdr:colOff>518160</xdr:colOff>
                    <xdr:row>12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3" r:id="rId21" name="Group Box 313">
              <controlPr defaultSize="0" autoFill="0" autoPict="0">
                <anchor moveWithCells="1">
                  <from>
                    <xdr:col>2</xdr:col>
                    <xdr:colOff>68580</xdr:colOff>
                    <xdr:row>7</xdr:row>
                    <xdr:rowOff>0</xdr:rowOff>
                  </from>
                  <to>
                    <xdr:col>6</xdr:col>
                    <xdr:colOff>259080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3" r:id="rId22" name="Option Button 323">
              <controlPr defaultSize="0" autoFill="0" autoLine="0" autoPict="0">
                <anchor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4" r:id="rId23" name="Option Button 324">
              <controlPr defaultSize="0" autoFill="0" autoLine="0" autoPict="0">
                <anchor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1" r:id="rId24" name="Group Box 581">
              <controlPr defaultSize="0" autoFill="0" autoPict="0">
                <anchor moveWithCells="1">
                  <from>
                    <xdr:col>3</xdr:col>
                    <xdr:colOff>350520</xdr:colOff>
                    <xdr:row>138</xdr:row>
                    <xdr:rowOff>0</xdr:rowOff>
                  </from>
                  <to>
                    <xdr:col>7</xdr:col>
                    <xdr:colOff>289560</xdr:colOff>
                    <xdr:row>151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8" r:id="rId25" name="Group Box 588">
              <controlPr defaultSize="0" autoFill="0" autoPict="0">
                <anchor moveWithCells="1">
                  <from>
                    <xdr:col>7</xdr:col>
                    <xdr:colOff>411480</xdr:colOff>
                    <xdr:row>138</xdr:row>
                    <xdr:rowOff>0</xdr:rowOff>
                  </from>
                  <to>
                    <xdr:col>10</xdr:col>
                    <xdr:colOff>350520</xdr:colOff>
                    <xdr:row>151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0" r:id="rId26" name="Group Box 590">
              <controlPr defaultSize="0" autoFill="0" autoPict="0">
                <anchor moveWithCells="1">
                  <from>
                    <xdr:col>0</xdr:col>
                    <xdr:colOff>121920</xdr:colOff>
                    <xdr:row>138</xdr:row>
                    <xdr:rowOff>0</xdr:rowOff>
                  </from>
                  <to>
                    <xdr:col>3</xdr:col>
                    <xdr:colOff>312420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3" r:id="rId27" name="Group Box 593">
              <controlPr defaultSize="0" autoFill="0" autoPict="0">
                <anchor moveWithCells="1">
                  <from>
                    <xdr:col>3</xdr:col>
                    <xdr:colOff>449580</xdr:colOff>
                    <xdr:row>138</xdr:row>
                    <xdr:rowOff>0</xdr:rowOff>
                  </from>
                  <to>
                    <xdr:col>5</xdr:col>
                    <xdr:colOff>22860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7" r:id="rId28" name="Group Box 597">
              <controlPr defaultSize="0" autoFill="0" autoPict="0">
                <anchor moveWithCells="1">
                  <from>
                    <xdr:col>6</xdr:col>
                    <xdr:colOff>419100</xdr:colOff>
                    <xdr:row>138</xdr:row>
                    <xdr:rowOff>0</xdr:rowOff>
                  </from>
                  <to>
                    <xdr:col>10</xdr:col>
                    <xdr:colOff>83820</xdr:colOff>
                    <xdr:row>142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8" r:id="rId29" name="Group Box 598">
              <controlPr defaultSize="0" autoFill="0" autoPict="0">
                <anchor moveWithCells="1">
                  <from>
                    <xdr:col>2</xdr:col>
                    <xdr:colOff>68580</xdr:colOff>
                    <xdr:row>7</xdr:row>
                    <xdr:rowOff>0</xdr:rowOff>
                  </from>
                  <to>
                    <xdr:col>6</xdr:col>
                    <xdr:colOff>259080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9" r:id="rId30" name="Group Box 609">
              <controlPr defaultSize="0" autoFill="0" autoPict="0">
                <anchor moveWithCells="1">
                  <from>
                    <xdr:col>0</xdr:col>
                    <xdr:colOff>175260</xdr:colOff>
                    <xdr:row>41</xdr:row>
                    <xdr:rowOff>30480</xdr:rowOff>
                  </from>
                  <to>
                    <xdr:col>10</xdr:col>
                    <xdr:colOff>7620</xdr:colOff>
                    <xdr:row>44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3" r:id="rId31" name="Group Box 253">
              <controlPr defaultSize="0" autoFill="0" autoPict="0">
                <anchor moveWithCells="1">
                  <from>
                    <xdr:col>0</xdr:col>
                    <xdr:colOff>312420</xdr:colOff>
                    <xdr:row>138</xdr:row>
                    <xdr:rowOff>0</xdr:rowOff>
                  </from>
                  <to>
                    <xdr:col>9</xdr:col>
                    <xdr:colOff>609600</xdr:colOff>
                    <xdr:row>142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4" r:id="rId32" name="Group Box 624">
              <controlPr defaultSize="0" autoFill="0" autoPict="0">
                <anchor moveWithCells="1">
                  <from>
                    <xdr:col>0</xdr:col>
                    <xdr:colOff>236220</xdr:colOff>
                    <xdr:row>138</xdr:row>
                    <xdr:rowOff>0</xdr:rowOff>
                  </from>
                  <to>
                    <xdr:col>3</xdr:col>
                    <xdr:colOff>480060</xdr:colOff>
                    <xdr:row>145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6" r:id="rId33" name="Option Button 636">
              <controlPr locked="0" defaultSize="0" autoFill="0" autoLine="0" autoPict="0">
                <anchor moveWithCells="1">
                  <from>
                    <xdr:col>2</xdr:col>
                    <xdr:colOff>274320</xdr:colOff>
                    <xdr:row>10</xdr:row>
                    <xdr:rowOff>152400</xdr:rowOff>
                  </from>
                  <to>
                    <xdr:col>2</xdr:col>
                    <xdr:colOff>502920</xdr:colOff>
                    <xdr:row>11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0" r:id="rId34" name="Option Button 640">
              <controlPr locked="0" defaultSize="0" autoFill="0" autoLine="0" autoPict="0">
                <anchor moveWithCells="1">
                  <from>
                    <xdr:col>3</xdr:col>
                    <xdr:colOff>220980</xdr:colOff>
                    <xdr:row>10</xdr:row>
                    <xdr:rowOff>160020</xdr:rowOff>
                  </from>
                  <to>
                    <xdr:col>3</xdr:col>
                    <xdr:colOff>457200</xdr:colOff>
                    <xdr:row>11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1" r:id="rId35" name="Option Button 641">
              <controlPr locked="0" defaultSize="0" autoFill="0" autoLine="0" autoPict="0">
                <anchor moveWithCells="1">
                  <from>
                    <xdr:col>4</xdr:col>
                    <xdr:colOff>175260</xdr:colOff>
                    <xdr:row>10</xdr:row>
                    <xdr:rowOff>160020</xdr:rowOff>
                  </from>
                  <to>
                    <xdr:col>4</xdr:col>
                    <xdr:colOff>403860</xdr:colOff>
                    <xdr:row>11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4" r:id="rId36" name="Option Button 674">
              <controlPr locked="0" defaultSize="0" autoFill="0" autoLine="0" autoPict="0">
                <anchor moveWithCells="1">
                  <from>
                    <xdr:col>5</xdr:col>
                    <xdr:colOff>38100</xdr:colOff>
                    <xdr:row>10</xdr:row>
                    <xdr:rowOff>152400</xdr:rowOff>
                  </from>
                  <to>
                    <xdr:col>5</xdr:col>
                    <xdr:colOff>274320</xdr:colOff>
                    <xdr:row>11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5" r:id="rId37" name="Option Button 675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10</xdr:row>
                    <xdr:rowOff>152400</xdr:rowOff>
                  </from>
                  <to>
                    <xdr:col>6</xdr:col>
                    <xdr:colOff>236220</xdr:colOff>
                    <xdr:row>11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7" r:id="rId38" name="Group Box 677">
              <controlPr defaultSize="0" autoFill="0" autoPict="0" macro="[0]!GroupBox677_Click">
                <anchor moveWithCells="1">
                  <from>
                    <xdr:col>2</xdr:col>
                    <xdr:colOff>220980</xdr:colOff>
                    <xdr:row>10</xdr:row>
                    <xdr:rowOff>99060</xdr:rowOff>
                  </from>
                  <to>
                    <xdr:col>8</xdr:col>
                    <xdr:colOff>76200</xdr:colOff>
                    <xdr:row>12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3" r:id="rId39" name="Option Button 703">
              <controlPr locked="0" defaultSize="0" autoFill="0" autoLine="0" autoPict="0">
                <anchor moveWithCells="1">
                  <from>
                    <xdr:col>0</xdr:col>
                    <xdr:colOff>190500</xdr:colOff>
                    <xdr:row>51</xdr:row>
                    <xdr:rowOff>182880</xdr:rowOff>
                  </from>
                  <to>
                    <xdr:col>0</xdr:col>
                    <xdr:colOff>441960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6" r:id="rId40" name="Option Button 706">
              <controlPr locked="0" defaultSize="0" autoFill="0" autoLine="0" autoPict="0">
                <anchor moveWithCells="1">
                  <from>
                    <xdr:col>2</xdr:col>
                    <xdr:colOff>457200</xdr:colOff>
                    <xdr:row>51</xdr:row>
                    <xdr:rowOff>152400</xdr:rowOff>
                  </from>
                  <to>
                    <xdr:col>3</xdr:col>
                    <xdr:colOff>99060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7" r:id="rId41" name="Option Button 707">
              <controlPr locked="0" defaultSize="0" autoFill="0" autoLine="0" autoPict="0">
                <anchor moveWithCells="1">
                  <from>
                    <xdr:col>4</xdr:col>
                    <xdr:colOff>571500</xdr:colOff>
                    <xdr:row>51</xdr:row>
                    <xdr:rowOff>175260</xdr:rowOff>
                  </from>
                  <to>
                    <xdr:col>5</xdr:col>
                    <xdr:colOff>121920</xdr:colOff>
                    <xdr:row>53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8" r:id="rId42" name="Option Button 728">
              <controlPr locked="0" defaultSize="0" autoFill="0" autoLine="0" autoPict="0">
                <anchor>
                  <from>
                    <xdr:col>7</xdr:col>
                    <xdr:colOff>480060</xdr:colOff>
                    <xdr:row>56</xdr:row>
                    <xdr:rowOff>182880</xdr:rowOff>
                  </from>
                  <to>
                    <xdr:col>8</xdr:col>
                    <xdr:colOff>144780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9" r:id="rId43" name="Option Button 729">
              <controlPr locked="0" defaultSize="0" autoFill="0" autoLine="0" autoPict="0">
                <anchor>
                  <from>
                    <xdr:col>7</xdr:col>
                    <xdr:colOff>487680</xdr:colOff>
                    <xdr:row>58</xdr:row>
                    <xdr:rowOff>160020</xdr:rowOff>
                  </from>
                  <to>
                    <xdr:col>8</xdr:col>
                    <xdr:colOff>121920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0" r:id="rId44" name="Option Button 730">
              <controlPr locked="0" defaultSize="0" autoFill="0" autoLine="0" autoPict="0">
                <anchor>
                  <from>
                    <xdr:col>7</xdr:col>
                    <xdr:colOff>495300</xdr:colOff>
                    <xdr:row>60</xdr:row>
                    <xdr:rowOff>182880</xdr:rowOff>
                  </from>
                  <to>
                    <xdr:col>8</xdr:col>
                    <xdr:colOff>45720</xdr:colOff>
                    <xdr:row>62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2" r:id="rId45" name="Option Button 732">
              <controlPr locked="0" defaultSize="0" autoFill="0" autoLine="0" autoPict="0">
                <anchor>
                  <from>
                    <xdr:col>7</xdr:col>
                    <xdr:colOff>495300</xdr:colOff>
                    <xdr:row>62</xdr:row>
                    <xdr:rowOff>144780</xdr:rowOff>
                  </from>
                  <to>
                    <xdr:col>8</xdr:col>
                    <xdr:colOff>137160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4" r:id="rId46" name="Option Button 734">
              <controlPr locked="0" defaultSize="0" autoFill="0" autoLine="0" autoPict="0">
                <anchor>
                  <from>
                    <xdr:col>7</xdr:col>
                    <xdr:colOff>495300</xdr:colOff>
                    <xdr:row>64</xdr:row>
                    <xdr:rowOff>160020</xdr:rowOff>
                  </from>
                  <to>
                    <xdr:col>8</xdr:col>
                    <xdr:colOff>114300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9" r:id="rId47" name="Option Button 739">
              <controlPr locked="0" defaultSize="0" autoFill="0" autoLine="0" autoPict="0">
                <anchor moveWithCells="1">
                  <from>
                    <xdr:col>7</xdr:col>
                    <xdr:colOff>30480</xdr:colOff>
                    <xdr:row>52</xdr:row>
                    <xdr:rowOff>0</xdr:rowOff>
                  </from>
                  <to>
                    <xdr:col>7</xdr:col>
                    <xdr:colOff>304800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5" r:id="rId48" name="Option Button 745">
              <controlPr locked="0" defaultSize="0" autoFill="0" autoLine="0" autoPict="0">
                <anchor>
                  <from>
                    <xdr:col>7</xdr:col>
                    <xdr:colOff>495300</xdr:colOff>
                    <xdr:row>66</xdr:row>
                    <xdr:rowOff>152400</xdr:rowOff>
                  </from>
                  <to>
                    <xdr:col>8</xdr:col>
                    <xdr:colOff>137160</xdr:colOff>
                    <xdr:row>67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7" r:id="rId49" name="Group Box 747">
              <controlPr defaultSize="0" autoFill="0" autoPict="0">
                <anchor moveWithCells="1">
                  <from>
                    <xdr:col>7</xdr:col>
                    <xdr:colOff>228600</xdr:colOff>
                    <xdr:row>56</xdr:row>
                    <xdr:rowOff>106680</xdr:rowOff>
                  </from>
                  <to>
                    <xdr:col>9</xdr:col>
                    <xdr:colOff>609600</xdr:colOff>
                    <xdr:row>68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7" r:id="rId50" name="Option Button 757">
              <controlPr locked="0" defaultSize="0" autoFill="0" autoLine="0" autoPict="0">
                <anchor>
                  <from>
                    <xdr:col>6</xdr:col>
                    <xdr:colOff>563880</xdr:colOff>
                    <xdr:row>10</xdr:row>
                    <xdr:rowOff>160020</xdr:rowOff>
                  </from>
                  <to>
                    <xdr:col>7</xdr:col>
                    <xdr:colOff>152400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2" r:id="rId51" name="Group Box 762">
              <controlPr defaultSize="0" autoFill="0" autoPict="0">
                <anchor moveWithCells="1">
                  <from>
                    <xdr:col>0</xdr:col>
                    <xdr:colOff>106680</xdr:colOff>
                    <xdr:row>51</xdr:row>
                    <xdr:rowOff>38100</xdr:rowOff>
                  </from>
                  <to>
                    <xdr:col>8</xdr:col>
                    <xdr:colOff>144780</xdr:colOff>
                    <xdr:row>53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9" r:id="rId52" name="Option Button 769">
              <controlPr locked="0" defaultSize="0" autoFill="0" autoLine="0" autoPict="0">
                <anchor>
                  <from>
                    <xdr:col>0</xdr:col>
                    <xdr:colOff>594360</xdr:colOff>
                    <xdr:row>92</xdr:row>
                    <xdr:rowOff>160020</xdr:rowOff>
                  </from>
                  <to>
                    <xdr:col>1</xdr:col>
                    <xdr:colOff>137160</xdr:colOff>
                    <xdr:row>93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1" r:id="rId53" name="Option Button 771">
              <controlPr locked="0" defaultSize="0" autoFill="0" autoLine="0" autoPict="0">
                <anchor>
                  <from>
                    <xdr:col>3</xdr:col>
                    <xdr:colOff>640080</xdr:colOff>
                    <xdr:row>92</xdr:row>
                    <xdr:rowOff>152400</xdr:rowOff>
                  </from>
                  <to>
                    <xdr:col>4</xdr:col>
                    <xdr:colOff>274320</xdr:colOff>
                    <xdr:row>93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2" r:id="rId54" name="Option Button 772">
              <controlPr locked="0" defaultSize="0" autoFill="0" autoLine="0" autoPict="0">
                <anchor>
                  <from>
                    <xdr:col>6</xdr:col>
                    <xdr:colOff>373380</xdr:colOff>
                    <xdr:row>92</xdr:row>
                    <xdr:rowOff>152400</xdr:rowOff>
                  </from>
                  <to>
                    <xdr:col>7</xdr:col>
                    <xdr:colOff>22860</xdr:colOff>
                    <xdr:row>93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4" r:id="rId55" name="Option Button 774">
              <controlPr locked="0" defaultSize="0" autoFill="0" autoLine="0" autoPict="0">
                <anchor>
                  <from>
                    <xdr:col>8</xdr:col>
                    <xdr:colOff>388620</xdr:colOff>
                    <xdr:row>92</xdr:row>
                    <xdr:rowOff>137160</xdr:rowOff>
                  </from>
                  <to>
                    <xdr:col>9</xdr:col>
                    <xdr:colOff>0</xdr:colOff>
                    <xdr:row>93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5" r:id="rId56" name="Group Box 775">
              <controlPr defaultSize="0" autoFill="0" autoPict="0">
                <anchor moveWithCells="1">
                  <from>
                    <xdr:col>0</xdr:col>
                    <xdr:colOff>45720</xdr:colOff>
                    <xdr:row>92</xdr:row>
                    <xdr:rowOff>60960</xdr:rowOff>
                  </from>
                  <to>
                    <xdr:col>9</xdr:col>
                    <xdr:colOff>251460</xdr:colOff>
                    <xdr:row>95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5" r:id="rId57" name="Option Button 795">
              <controlPr locked="0" defaultSize="0" autoFill="0" autoLine="0" autoPict="0">
                <anchor moveWithCells="1">
                  <from>
                    <xdr:col>3</xdr:col>
                    <xdr:colOff>236220</xdr:colOff>
                    <xdr:row>111</xdr:row>
                    <xdr:rowOff>22860</xdr:rowOff>
                  </from>
                  <to>
                    <xdr:col>3</xdr:col>
                    <xdr:colOff>449580</xdr:colOff>
                    <xdr:row>112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6" r:id="rId58" name="Option Button 796">
              <controlPr locked="0" defaultSize="0" autoFill="0" autoLine="0" autoPict="0">
                <anchor moveWithCells="1">
                  <from>
                    <xdr:col>5</xdr:col>
                    <xdr:colOff>403860</xdr:colOff>
                    <xdr:row>111</xdr:row>
                    <xdr:rowOff>7620</xdr:rowOff>
                  </from>
                  <to>
                    <xdr:col>6</xdr:col>
                    <xdr:colOff>0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7" r:id="rId59" name="Option Button 797">
              <controlPr locked="0" defaultSize="0" autoFill="0" autoLine="0" autoPict="0">
                <anchor moveWithCells="1">
                  <from>
                    <xdr:col>8</xdr:col>
                    <xdr:colOff>137160</xdr:colOff>
                    <xdr:row>111</xdr:row>
                    <xdr:rowOff>30480</xdr:rowOff>
                  </from>
                  <to>
                    <xdr:col>8</xdr:col>
                    <xdr:colOff>335280</xdr:colOff>
                    <xdr:row>112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" r:id="rId60" name="Option Button 798">
              <controlPr locked="0" defaultSize="0" autoFill="0" autoLine="0" autoPict="0">
                <anchor moveWithCells="1">
                  <from>
                    <xdr:col>4</xdr:col>
                    <xdr:colOff>274320</xdr:colOff>
                    <xdr:row>113</xdr:row>
                    <xdr:rowOff>22860</xdr:rowOff>
                  </from>
                  <to>
                    <xdr:col>4</xdr:col>
                    <xdr:colOff>487680</xdr:colOff>
                    <xdr:row>114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9" r:id="rId61" name="Option Button 799">
              <controlPr locked="0" defaultSize="0" autoFill="0" autoLine="0" autoPict="0">
                <anchor moveWithCells="1">
                  <from>
                    <xdr:col>6</xdr:col>
                    <xdr:colOff>449580</xdr:colOff>
                    <xdr:row>113</xdr:row>
                    <xdr:rowOff>22860</xdr:rowOff>
                  </from>
                  <to>
                    <xdr:col>7</xdr:col>
                    <xdr:colOff>137160</xdr:colOff>
                    <xdr:row>114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1" r:id="rId62" name="Group Box 801">
              <controlPr defaultSize="0" autoFill="0" autoPict="0">
                <anchor moveWithCells="1">
                  <from>
                    <xdr:col>2</xdr:col>
                    <xdr:colOff>373380</xdr:colOff>
                    <xdr:row>110</xdr:row>
                    <xdr:rowOff>137160</xdr:rowOff>
                  </from>
                  <to>
                    <xdr:col>9</xdr:col>
                    <xdr:colOff>266700</xdr:colOff>
                    <xdr:row>114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5" r:id="rId63" name="Option Button 805">
              <controlPr defaultSize="0" autoFill="0" autoLine="0" autoPict="0">
                <anchor moveWithCells="1">
                  <from>
                    <xdr:col>4</xdr:col>
                    <xdr:colOff>411480</xdr:colOff>
                    <xdr:row>40</xdr:row>
                    <xdr:rowOff>160020</xdr:rowOff>
                  </from>
                  <to>
                    <xdr:col>5</xdr:col>
                    <xdr:colOff>297180</xdr:colOff>
                    <xdr:row>42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6" r:id="rId64" name="Option Button 806">
              <controlPr defaultSize="0" autoFill="0" autoLine="0" autoPict="0">
                <anchor moveWithCells="1">
                  <from>
                    <xdr:col>5</xdr:col>
                    <xdr:colOff>518160</xdr:colOff>
                    <xdr:row>40</xdr:row>
                    <xdr:rowOff>175260</xdr:rowOff>
                  </from>
                  <to>
                    <xdr:col>6</xdr:col>
                    <xdr:colOff>541020</xdr:colOff>
                    <xdr:row>42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7" r:id="rId65" name="Option Button 807">
              <controlPr defaultSize="0" autoFill="0" autoLine="0" autoPict="0">
                <anchor moveWithCells="1">
                  <from>
                    <xdr:col>7</xdr:col>
                    <xdr:colOff>38100</xdr:colOff>
                    <xdr:row>41</xdr:row>
                    <xdr:rowOff>22860</xdr:rowOff>
                  </from>
                  <to>
                    <xdr:col>7</xdr:col>
                    <xdr:colOff>609600</xdr:colOff>
                    <xdr:row>42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8" r:id="rId66" name="Option Button 808">
              <controlPr defaultSize="0" autoFill="0" autoLine="0" autoPict="0">
                <anchor moveWithCells="1">
                  <from>
                    <xdr:col>8</xdr:col>
                    <xdr:colOff>182880</xdr:colOff>
                    <xdr:row>41</xdr:row>
                    <xdr:rowOff>22860</xdr:rowOff>
                  </from>
                  <to>
                    <xdr:col>9</xdr:col>
                    <xdr:colOff>83820</xdr:colOff>
                    <xdr:row>42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6" r:id="rId67" name="Group Box 816">
              <controlPr defaultSize="0" autoFill="0" autoPict="0">
                <anchor moveWithCells="1">
                  <from>
                    <xdr:col>4</xdr:col>
                    <xdr:colOff>411480</xdr:colOff>
                    <xdr:row>40</xdr:row>
                    <xdr:rowOff>160020</xdr:rowOff>
                  </from>
                  <to>
                    <xdr:col>9</xdr:col>
                    <xdr:colOff>327660</xdr:colOff>
                    <xdr:row>43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" r:id="rId68" name="Option Button 821">
              <controlPr locked="0" defaultSize="0" autoFill="0" autoLine="0" autoPict="0">
                <anchor moveWithCells="1">
                  <from>
                    <xdr:col>3</xdr:col>
                    <xdr:colOff>22860</xdr:colOff>
                    <xdr:row>33</xdr:row>
                    <xdr:rowOff>190500</xdr:rowOff>
                  </from>
                  <to>
                    <xdr:col>3</xdr:col>
                    <xdr:colOff>297180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" r:id="rId69" name="Option Button 822">
              <controlPr locked="0" defaultSize="0" autoFill="0" autoLine="0" autoPict="0">
                <anchor moveWithCells="1">
                  <from>
                    <xdr:col>3</xdr:col>
                    <xdr:colOff>579120</xdr:colOff>
                    <xdr:row>34</xdr:row>
                    <xdr:rowOff>22860</xdr:rowOff>
                  </from>
                  <to>
                    <xdr:col>4</xdr:col>
                    <xdr:colOff>213360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" r:id="rId70" name="Option Button 824">
              <controlPr locked="0" defaultSize="0" autoFill="0" autoLine="0" autoPict="0">
                <anchor moveWithCells="1">
                  <from>
                    <xdr:col>4</xdr:col>
                    <xdr:colOff>495300</xdr:colOff>
                    <xdr:row>34</xdr:row>
                    <xdr:rowOff>22860</xdr:rowOff>
                  </from>
                  <to>
                    <xdr:col>5</xdr:col>
                    <xdr:colOff>7620</xdr:colOff>
                    <xdr:row>35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" r:id="rId71" name="Option Button 826">
              <controlPr locked="0" defaultSize="0" autoFill="0" autoLine="0" autoPict="0">
                <anchor moveWithCells="1">
                  <from>
                    <xdr:col>5</xdr:col>
                    <xdr:colOff>335280</xdr:colOff>
                    <xdr:row>34</xdr:row>
                    <xdr:rowOff>7620</xdr:rowOff>
                  </from>
                  <to>
                    <xdr:col>5</xdr:col>
                    <xdr:colOff>563880</xdr:colOff>
                    <xdr:row>35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" r:id="rId72" name="Option Button 828">
              <controlPr locked="0" defaultSize="0" autoFill="0" autoLine="0" autoPict="0">
                <anchor moveWithCells="1">
                  <from>
                    <xdr:col>6</xdr:col>
                    <xdr:colOff>266700</xdr:colOff>
                    <xdr:row>34</xdr:row>
                    <xdr:rowOff>30480</xdr:rowOff>
                  </from>
                  <to>
                    <xdr:col>6</xdr:col>
                    <xdr:colOff>541020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" r:id="rId73" name="Option Button 829">
              <controlPr locked="0" defaultSize="0" autoFill="0" autoLine="0" autoPict="0">
                <anchor moveWithCells="1">
                  <from>
                    <xdr:col>7</xdr:col>
                    <xdr:colOff>160020</xdr:colOff>
                    <xdr:row>34</xdr:row>
                    <xdr:rowOff>22860</xdr:rowOff>
                  </from>
                  <to>
                    <xdr:col>7</xdr:col>
                    <xdr:colOff>411480</xdr:colOff>
                    <xdr:row>35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" r:id="rId74" name="Option Button 831">
              <controlPr locked="0" defaultSize="0" autoFill="0" autoLine="0" autoPict="0">
                <anchor moveWithCells="1">
                  <from>
                    <xdr:col>8</xdr:col>
                    <xdr:colOff>30480</xdr:colOff>
                    <xdr:row>34</xdr:row>
                    <xdr:rowOff>22860</xdr:rowOff>
                  </from>
                  <to>
                    <xdr:col>8</xdr:col>
                    <xdr:colOff>297180</xdr:colOff>
                    <xdr:row>35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2" r:id="rId75" name="Option Button 832">
              <controlPr locked="0" defaultSize="0" autoFill="0" autoLine="0" autoPict="0">
                <anchor moveWithCells="1">
                  <from>
                    <xdr:col>3</xdr:col>
                    <xdr:colOff>7620</xdr:colOff>
                    <xdr:row>35</xdr:row>
                    <xdr:rowOff>121920</xdr:rowOff>
                  </from>
                  <to>
                    <xdr:col>3</xdr:col>
                    <xdr:colOff>304800</xdr:colOff>
                    <xdr:row>36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4" r:id="rId76" name="Option Button 834">
              <controlPr locked="0" defaultSize="0" autoFill="0" autoLine="0" autoPict="0">
                <anchor moveWithCells="1">
                  <from>
                    <xdr:col>3</xdr:col>
                    <xdr:colOff>571500</xdr:colOff>
                    <xdr:row>35</xdr:row>
                    <xdr:rowOff>114300</xdr:rowOff>
                  </from>
                  <to>
                    <xdr:col>4</xdr:col>
                    <xdr:colOff>198120</xdr:colOff>
                    <xdr:row>36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6" r:id="rId77" name="Option Button 836">
              <controlPr locked="0" defaultSize="0" autoFill="0" autoLine="0" autoPict="0">
                <anchor moveWithCells="1">
                  <from>
                    <xdr:col>4</xdr:col>
                    <xdr:colOff>502920</xdr:colOff>
                    <xdr:row>35</xdr:row>
                    <xdr:rowOff>114300</xdr:rowOff>
                  </from>
                  <to>
                    <xdr:col>5</xdr:col>
                    <xdr:colOff>68580</xdr:colOff>
                    <xdr:row>36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8" r:id="rId78" name="Option Button 838">
              <controlPr locked="0" defaultSize="0" autoFill="0" autoLine="0" autoPict="0">
                <anchor moveWithCells="1">
                  <from>
                    <xdr:col>5</xdr:col>
                    <xdr:colOff>335280</xdr:colOff>
                    <xdr:row>35</xdr:row>
                    <xdr:rowOff>106680</xdr:rowOff>
                  </from>
                  <to>
                    <xdr:col>5</xdr:col>
                    <xdr:colOff>579120</xdr:colOff>
                    <xdr:row>36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9" r:id="rId79" name="Option Button 839">
              <controlPr locked="0" defaultSize="0" autoFill="0" autoLine="0" autoPict="0">
                <anchor moveWithCells="1">
                  <from>
                    <xdr:col>6</xdr:col>
                    <xdr:colOff>259080</xdr:colOff>
                    <xdr:row>35</xdr:row>
                    <xdr:rowOff>114300</xdr:rowOff>
                  </from>
                  <to>
                    <xdr:col>6</xdr:col>
                    <xdr:colOff>518160</xdr:colOff>
                    <xdr:row>36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1" r:id="rId80" name="Option Button 841">
              <controlPr locked="0" defaultSize="0" autoFill="0" autoLine="0" autoPict="0">
                <anchor moveWithCells="1">
                  <from>
                    <xdr:col>7</xdr:col>
                    <xdr:colOff>182880</xdr:colOff>
                    <xdr:row>35</xdr:row>
                    <xdr:rowOff>114300</xdr:rowOff>
                  </from>
                  <to>
                    <xdr:col>7</xdr:col>
                    <xdr:colOff>480060</xdr:colOff>
                    <xdr:row>36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3" r:id="rId81" name="Option Button 843">
              <controlPr locked="0" defaultSize="0" autoFill="0" autoLine="0" autoPict="0">
                <anchor moveWithCells="1">
                  <from>
                    <xdr:col>8</xdr:col>
                    <xdr:colOff>60960</xdr:colOff>
                    <xdr:row>35</xdr:row>
                    <xdr:rowOff>114300</xdr:rowOff>
                  </from>
                  <to>
                    <xdr:col>8</xdr:col>
                    <xdr:colOff>342900</xdr:colOff>
                    <xdr:row>36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4" r:id="rId82" name="Option Button 844">
              <controlPr locked="0" defaultSize="0" autoFill="0" autoLine="0" autoPict="0">
                <anchor moveWithCells="1">
                  <from>
                    <xdr:col>8</xdr:col>
                    <xdr:colOff>480060</xdr:colOff>
                    <xdr:row>34</xdr:row>
                    <xdr:rowOff>160020</xdr:rowOff>
                  </from>
                  <to>
                    <xdr:col>9</xdr:col>
                    <xdr:colOff>83820</xdr:colOff>
                    <xdr:row>35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5" r:id="rId83" name="Group Box 845">
              <controlPr defaultSize="0" autoFill="0" autoPict="0">
                <anchor moveWithCells="1">
                  <from>
                    <xdr:col>2</xdr:col>
                    <xdr:colOff>541020</xdr:colOff>
                    <xdr:row>33</xdr:row>
                    <xdr:rowOff>68580</xdr:rowOff>
                  </from>
                  <to>
                    <xdr:col>9</xdr:col>
                    <xdr:colOff>563880</xdr:colOff>
                    <xdr:row>37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9" r:id="rId84" name="Check Box 859">
              <controlPr locked="0" defaultSize="0" autoFill="0" autoLine="0" autoPict="0">
                <anchor moveWithCells="1">
                  <from>
                    <xdr:col>6</xdr:col>
                    <xdr:colOff>426720</xdr:colOff>
                    <xdr:row>119</xdr:row>
                    <xdr:rowOff>0</xdr:rowOff>
                  </from>
                  <to>
                    <xdr:col>7</xdr:col>
                    <xdr:colOff>22860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0" r:id="rId85" name="Check Box 860">
              <controlPr locked="0" defaultSize="0" autoFill="0" autoLine="0" autoPict="0">
                <anchor moveWithCells="1">
                  <from>
                    <xdr:col>6</xdr:col>
                    <xdr:colOff>419100</xdr:colOff>
                    <xdr:row>122</xdr:row>
                    <xdr:rowOff>175260</xdr:rowOff>
                  </from>
                  <to>
                    <xdr:col>6</xdr:col>
                    <xdr:colOff>601980</xdr:colOff>
                    <xdr:row>124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2" r:id="rId86" name="Option Button 862">
              <controlPr locked="0" defaultSize="0" autoFill="0" autoLine="0" autoPict="0">
                <anchor moveWithCells="1">
                  <from>
                    <xdr:col>3</xdr:col>
                    <xdr:colOff>190500</xdr:colOff>
                    <xdr:row>54</xdr:row>
                    <xdr:rowOff>175260</xdr:rowOff>
                  </from>
                  <to>
                    <xdr:col>3</xdr:col>
                    <xdr:colOff>426720</xdr:colOff>
                    <xdr:row>55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3" r:id="rId87" name="Option Button 863">
              <controlPr locked="0" defaultSize="0" autoFill="0" autoLine="0" autoPict="0">
                <anchor moveWithCells="1">
                  <from>
                    <xdr:col>5</xdr:col>
                    <xdr:colOff>251460</xdr:colOff>
                    <xdr:row>54</xdr:row>
                    <xdr:rowOff>182880</xdr:rowOff>
                  </from>
                  <to>
                    <xdr:col>5</xdr:col>
                    <xdr:colOff>487680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4" r:id="rId88" name="Group Box 864">
              <controlPr defaultSize="0" autoFill="0" autoPict="0">
                <anchor moveWithCells="1">
                  <from>
                    <xdr:col>3</xdr:col>
                    <xdr:colOff>38100</xdr:colOff>
                    <xdr:row>54</xdr:row>
                    <xdr:rowOff>68580</xdr:rowOff>
                  </from>
                  <to>
                    <xdr:col>6</xdr:col>
                    <xdr:colOff>533400</xdr:colOff>
                    <xdr:row>56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5" r:id="rId89" name="Option Button 865">
              <controlPr defaultSize="0" autoFill="0" autoLine="0" autoPict="0">
                <anchor moveWithCells="1">
                  <from>
                    <xdr:col>0</xdr:col>
                    <xdr:colOff>160020</xdr:colOff>
                    <xdr:row>57</xdr:row>
                    <xdr:rowOff>22860</xdr:rowOff>
                  </from>
                  <to>
                    <xdr:col>0</xdr:col>
                    <xdr:colOff>342900</xdr:colOff>
                    <xdr:row>58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7" r:id="rId90" name="Option Button 867">
              <controlPr defaultSize="0" autoFill="0" autoLine="0" autoPict="0">
                <anchor moveWithCells="1">
                  <from>
                    <xdr:col>0</xdr:col>
                    <xdr:colOff>152400</xdr:colOff>
                    <xdr:row>58</xdr:row>
                    <xdr:rowOff>182880</xdr:rowOff>
                  </from>
                  <to>
                    <xdr:col>0</xdr:col>
                    <xdr:colOff>495300</xdr:colOff>
                    <xdr:row>60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9" r:id="rId91" name="Option Button 869">
              <controlPr defaultSize="0" autoFill="0" autoLine="0" autoPict="0">
                <anchor moveWithCells="1">
                  <from>
                    <xdr:col>0</xdr:col>
                    <xdr:colOff>144780</xdr:colOff>
                    <xdr:row>60</xdr:row>
                    <xdr:rowOff>190500</xdr:rowOff>
                  </from>
                  <to>
                    <xdr:col>0</xdr:col>
                    <xdr:colOff>487680</xdr:colOff>
                    <xdr:row>62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1" r:id="rId92" name="Option Button 871">
              <controlPr defaultSize="0" autoFill="0" autoLine="0" autoPict="0">
                <anchor moveWithCells="1">
                  <from>
                    <xdr:col>0</xdr:col>
                    <xdr:colOff>152400</xdr:colOff>
                    <xdr:row>62</xdr:row>
                    <xdr:rowOff>152400</xdr:rowOff>
                  </from>
                  <to>
                    <xdr:col>0</xdr:col>
                    <xdr:colOff>541020</xdr:colOff>
                    <xdr:row>64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2" r:id="rId93" name="Option Button 872">
              <controlPr defaultSize="0" autoFill="0" autoLine="0" autoPict="0">
                <anchor moveWithCells="1">
                  <from>
                    <xdr:col>0</xdr:col>
                    <xdr:colOff>152400</xdr:colOff>
                    <xdr:row>64</xdr:row>
                    <xdr:rowOff>144780</xdr:rowOff>
                  </from>
                  <to>
                    <xdr:col>0</xdr:col>
                    <xdr:colOff>365760</xdr:colOff>
                    <xdr:row>66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3" r:id="rId94" name="Option Button 873">
              <controlPr defaultSize="0" autoFill="0" autoLine="0" autoPict="0">
                <anchor moveWithCells="1">
                  <from>
                    <xdr:col>0</xdr:col>
                    <xdr:colOff>144780</xdr:colOff>
                    <xdr:row>66</xdr:row>
                    <xdr:rowOff>182880</xdr:rowOff>
                  </from>
                  <to>
                    <xdr:col>0</xdr:col>
                    <xdr:colOff>350520</xdr:colOff>
                    <xdr:row>67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4" r:id="rId95" name="Group Box 874">
              <controlPr defaultSize="0" autoFill="0" autoPict="0">
                <anchor moveWithCells="1">
                  <from>
                    <xdr:col>0</xdr:col>
                    <xdr:colOff>38100</xdr:colOff>
                    <xdr:row>56</xdr:row>
                    <xdr:rowOff>68580</xdr:rowOff>
                  </from>
                  <to>
                    <xdr:col>2</xdr:col>
                    <xdr:colOff>403860</xdr:colOff>
                    <xdr:row>68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5" r:id="rId96" name="Check Box 875">
              <controlPr locked="0" defaultSize="0" autoFill="0" autoLine="0" autoPict="0">
                <anchor moveWithCells="1">
                  <from>
                    <xdr:col>6</xdr:col>
                    <xdr:colOff>579120</xdr:colOff>
                    <xdr:row>81</xdr:row>
                    <xdr:rowOff>175260</xdr:rowOff>
                  </from>
                  <to>
                    <xdr:col>7</xdr:col>
                    <xdr:colOff>175260</xdr:colOff>
                    <xdr:row>83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6" r:id="rId97" name="Option Button 876">
              <controlPr locked="0" defaultSize="0" autoFill="0" autoLine="0" autoPict="0">
                <anchor moveWithCells="1">
                  <from>
                    <xdr:col>0</xdr:col>
                    <xdr:colOff>68580</xdr:colOff>
                    <xdr:row>101</xdr:row>
                    <xdr:rowOff>60960</xdr:rowOff>
                  </from>
                  <to>
                    <xdr:col>0</xdr:col>
                    <xdr:colOff>289560</xdr:colOff>
                    <xdr:row>102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7" r:id="rId98" name="Option Button 877">
              <controlPr locked="0" defaultSize="0" autoFill="0" autoLine="0" autoPict="0">
                <anchor moveWithCells="1">
                  <from>
                    <xdr:col>0</xdr:col>
                    <xdr:colOff>68580</xdr:colOff>
                    <xdr:row>102</xdr:row>
                    <xdr:rowOff>152400</xdr:rowOff>
                  </from>
                  <to>
                    <xdr:col>0</xdr:col>
                    <xdr:colOff>297180</xdr:colOff>
                    <xdr:row>104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8" r:id="rId99" name="Option Button 878">
              <controlPr locked="0" defaultSize="0" autoFill="0" autoLine="0" autoPict="0">
                <anchor moveWithCells="1">
                  <from>
                    <xdr:col>0</xdr:col>
                    <xdr:colOff>60960</xdr:colOff>
                    <xdr:row>104</xdr:row>
                    <xdr:rowOff>182880</xdr:rowOff>
                  </from>
                  <to>
                    <xdr:col>0</xdr:col>
                    <xdr:colOff>289560</xdr:colOff>
                    <xdr:row>106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0" r:id="rId100" name="Option Button 880">
              <controlPr locked="0" defaultSize="0" autoFill="0" autoLine="0" autoPict="0">
                <anchor moveWithCells="1">
                  <from>
                    <xdr:col>0</xdr:col>
                    <xdr:colOff>68580</xdr:colOff>
                    <xdr:row>106</xdr:row>
                    <xdr:rowOff>160020</xdr:rowOff>
                  </from>
                  <to>
                    <xdr:col>0</xdr:col>
                    <xdr:colOff>297180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2" r:id="rId101" name="Option Button 882">
              <controlPr locked="0" defaultSize="0" autoFill="0" autoLine="0" autoPict="0">
                <anchor moveWithCells="1">
                  <from>
                    <xdr:col>3</xdr:col>
                    <xdr:colOff>487680</xdr:colOff>
                    <xdr:row>101</xdr:row>
                    <xdr:rowOff>152400</xdr:rowOff>
                  </from>
                  <to>
                    <xdr:col>4</xdr:col>
                    <xdr:colOff>68580</xdr:colOff>
                    <xdr:row>103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4" r:id="rId102" name="Option Button 884">
              <controlPr locked="0" defaultSize="0" autoFill="0" autoLine="0" autoPict="0">
                <anchor moveWithCells="1">
                  <from>
                    <xdr:col>3</xdr:col>
                    <xdr:colOff>480060</xdr:colOff>
                    <xdr:row>103</xdr:row>
                    <xdr:rowOff>152400</xdr:rowOff>
                  </from>
                  <to>
                    <xdr:col>4</xdr:col>
                    <xdr:colOff>68580</xdr:colOff>
                    <xdr:row>105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6" r:id="rId103" name="Option Button 886">
              <controlPr locked="0" defaultSize="0" autoFill="0" autoLine="0" autoPict="0">
                <anchor moveWithCells="1">
                  <from>
                    <xdr:col>3</xdr:col>
                    <xdr:colOff>464820</xdr:colOff>
                    <xdr:row>105</xdr:row>
                    <xdr:rowOff>152400</xdr:rowOff>
                  </from>
                  <to>
                    <xdr:col>4</xdr:col>
                    <xdr:colOff>60960</xdr:colOff>
                    <xdr:row>107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8" r:id="rId104" name="Group Box 888">
              <controlPr defaultSize="0" autoFill="0" autoPict="0">
                <anchor moveWithCells="1">
                  <from>
                    <xdr:col>0</xdr:col>
                    <xdr:colOff>0</xdr:colOff>
                    <xdr:row>100</xdr:row>
                    <xdr:rowOff>121920</xdr:rowOff>
                  </from>
                  <to>
                    <xdr:col>5</xdr:col>
                    <xdr:colOff>579120</xdr:colOff>
                    <xdr:row>108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9" r:id="rId105" name="Option Button 889">
              <controlPr locked="0" defaultSize="0" autoFill="0" autoLine="0" autoPict="0">
                <anchor moveWithCells="1">
                  <from>
                    <xdr:col>4</xdr:col>
                    <xdr:colOff>525780</xdr:colOff>
                    <xdr:row>20</xdr:row>
                    <xdr:rowOff>30480</xdr:rowOff>
                  </from>
                  <to>
                    <xdr:col>5</xdr:col>
                    <xdr:colOff>137160</xdr:colOff>
                    <xdr:row>21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0" r:id="rId106" name="Option Button 890">
              <controlPr locked="0" defaultSize="0" autoFill="0" autoLine="0" autoPict="0">
                <anchor moveWithCells="1">
                  <from>
                    <xdr:col>5</xdr:col>
                    <xdr:colOff>373380</xdr:colOff>
                    <xdr:row>20</xdr:row>
                    <xdr:rowOff>30480</xdr:rowOff>
                  </from>
                  <to>
                    <xdr:col>6</xdr:col>
                    <xdr:colOff>30480</xdr:colOff>
                    <xdr:row>21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1" r:id="rId107" name="Option Button 891">
              <controlPr locked="0" defaultSize="0" autoFill="0" autoLine="0" autoPict="0">
                <anchor moveWithCells="1">
                  <from>
                    <xdr:col>6</xdr:col>
                    <xdr:colOff>480060</xdr:colOff>
                    <xdr:row>20</xdr:row>
                    <xdr:rowOff>38100</xdr:rowOff>
                  </from>
                  <to>
                    <xdr:col>7</xdr:col>
                    <xdr:colOff>137160</xdr:colOff>
                    <xdr:row>21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2" r:id="rId108" name="Option Button 892">
              <controlPr locked="0" defaultSize="0" autoFill="0" autoLine="0" autoPict="0">
                <anchor moveWithCells="1">
                  <from>
                    <xdr:col>7</xdr:col>
                    <xdr:colOff>388620</xdr:colOff>
                    <xdr:row>20</xdr:row>
                    <xdr:rowOff>38100</xdr:rowOff>
                  </from>
                  <to>
                    <xdr:col>8</xdr:col>
                    <xdr:colOff>45720</xdr:colOff>
                    <xdr:row>21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3" r:id="rId109" name="Group Box 893">
              <controlPr defaultSize="0" autoFill="0" autoPict="0">
                <anchor>
                  <from>
                    <xdr:col>4</xdr:col>
                    <xdr:colOff>419100</xdr:colOff>
                    <xdr:row>19</xdr:row>
                    <xdr:rowOff>152400</xdr:rowOff>
                  </from>
                  <to>
                    <xdr:col>9</xdr:col>
                    <xdr:colOff>426720</xdr:colOff>
                    <xdr:row>22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6" r:id="rId110" name="Check Box 896">
              <controlPr locked="0" defaultSize="0" autoFill="0" autoLine="0" autoPict="0">
                <anchor moveWithCells="1">
                  <from>
                    <xdr:col>6</xdr:col>
                    <xdr:colOff>579120</xdr:colOff>
                    <xdr:row>85</xdr:row>
                    <xdr:rowOff>175260</xdr:rowOff>
                  </from>
                  <to>
                    <xdr:col>7</xdr:col>
                    <xdr:colOff>175260</xdr:colOff>
                    <xdr:row>86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7" r:id="rId111" name="Option Button 897">
              <controlPr locked="0" defaultSize="0" autoFill="0" autoLine="0" autoPict="0">
                <anchor moveWithCells="1">
                  <from>
                    <xdr:col>0</xdr:col>
                    <xdr:colOff>723900</xdr:colOff>
                    <xdr:row>118</xdr:row>
                    <xdr:rowOff>190500</xdr:rowOff>
                  </from>
                  <to>
                    <xdr:col>1</xdr:col>
                    <xdr:colOff>266700</xdr:colOff>
                    <xdr:row>120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9" r:id="rId112" name="Option Button 899">
              <controlPr locked="0" defaultSize="0" autoFill="0" autoLine="0" autoPict="0">
                <anchor moveWithCells="1">
                  <from>
                    <xdr:col>0</xdr:col>
                    <xdr:colOff>723900</xdr:colOff>
                    <xdr:row>122</xdr:row>
                    <xdr:rowOff>182880</xdr:rowOff>
                  </from>
                  <to>
                    <xdr:col>1</xdr:col>
                    <xdr:colOff>266700</xdr:colOff>
                    <xdr:row>124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1" r:id="rId113" name="Option Button 901">
              <controlPr locked="0" defaultSize="0" autoFill="0" autoLine="0" autoPict="0">
                <anchor moveWithCells="1">
                  <from>
                    <xdr:col>0</xdr:col>
                    <xdr:colOff>723900</xdr:colOff>
                    <xdr:row>124</xdr:row>
                    <xdr:rowOff>175260</xdr:rowOff>
                  </from>
                  <to>
                    <xdr:col>1</xdr:col>
                    <xdr:colOff>266700</xdr:colOff>
                    <xdr:row>126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2" r:id="rId114" name="Group Box 902">
              <controlPr defaultSize="0" autoFill="0" autoPict="0">
                <anchor moveWithCells="1">
                  <from>
                    <xdr:col>0</xdr:col>
                    <xdr:colOff>38100</xdr:colOff>
                    <xdr:row>118</xdr:row>
                    <xdr:rowOff>60960</xdr:rowOff>
                  </from>
                  <to>
                    <xdr:col>2</xdr:col>
                    <xdr:colOff>502920</xdr:colOff>
                    <xdr:row>126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3" r:id="rId115" name="Check Box 903">
              <controlPr locked="0" defaultSize="0" autoFill="0" autoLine="0" autoPict="0">
                <anchor moveWithCells="1">
                  <from>
                    <xdr:col>1</xdr:col>
                    <xdr:colOff>60960</xdr:colOff>
                    <xdr:row>131</xdr:row>
                    <xdr:rowOff>0</xdr:rowOff>
                  </from>
                  <to>
                    <xdr:col>1</xdr:col>
                    <xdr:colOff>297180</xdr:colOff>
                    <xdr:row>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4" r:id="rId116" name="Check Box 904">
              <controlPr locked="0" defaultSize="0" autoFill="0" autoLine="0" autoPict="0">
                <anchor moveWithCells="1">
                  <from>
                    <xdr:col>4</xdr:col>
                    <xdr:colOff>198120</xdr:colOff>
                    <xdr:row>131</xdr:row>
                    <xdr:rowOff>22860</xdr:rowOff>
                  </from>
                  <to>
                    <xdr:col>4</xdr:col>
                    <xdr:colOff>441960</xdr:colOff>
                    <xdr:row>132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5" r:id="rId117" name="Check Box 905">
              <controlPr locked="0" defaultSize="0" autoFill="0" autoLine="0" autoPict="0">
                <anchor moveWithCells="1">
                  <from>
                    <xdr:col>5</xdr:col>
                    <xdr:colOff>251460</xdr:colOff>
                    <xdr:row>130</xdr:row>
                    <xdr:rowOff>7620</xdr:rowOff>
                  </from>
                  <to>
                    <xdr:col>5</xdr:col>
                    <xdr:colOff>487680</xdr:colOff>
                    <xdr:row>131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8" r:id="rId118" name="Check Box 928">
              <controlPr locked="0" defaultSize="0" autoFill="0" autoLine="0" autoPict="0">
                <anchor moveWithCells="1">
                  <from>
                    <xdr:col>3</xdr:col>
                    <xdr:colOff>121920</xdr:colOff>
                    <xdr:row>125</xdr:row>
                    <xdr:rowOff>0</xdr:rowOff>
                  </from>
                  <to>
                    <xdr:col>3</xdr:col>
                    <xdr:colOff>335280</xdr:colOff>
                    <xdr:row>126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0" r:id="rId119" name="Check Box 930">
              <controlPr locked="0" defaultSize="0" autoFill="0" autoLine="0" autoPict="0">
                <anchor moveWithCells="1">
                  <from>
                    <xdr:col>5</xdr:col>
                    <xdr:colOff>160020</xdr:colOff>
                    <xdr:row>125</xdr:row>
                    <xdr:rowOff>0</xdr:rowOff>
                  </from>
                  <to>
                    <xdr:col>5</xdr:col>
                    <xdr:colOff>350520</xdr:colOff>
                    <xdr:row>126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3" r:id="rId120" name="Option Button 933">
              <controlPr locked="0" defaultSize="0" autoFill="0" autoLine="0" autoPict="0">
                <anchor moveWithCells="1">
                  <from>
                    <xdr:col>2</xdr:col>
                    <xdr:colOff>152400</xdr:colOff>
                    <xdr:row>76</xdr:row>
                    <xdr:rowOff>0</xdr:rowOff>
                  </from>
                  <to>
                    <xdr:col>2</xdr:col>
                    <xdr:colOff>411480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5" r:id="rId121" name="Option Button 935">
              <controlPr locked="0" defaultSize="0" autoFill="0" autoLine="0" autoPict="0">
                <anchor moveWithCells="1">
                  <from>
                    <xdr:col>4</xdr:col>
                    <xdr:colOff>190500</xdr:colOff>
                    <xdr:row>75</xdr:row>
                    <xdr:rowOff>190500</xdr:rowOff>
                  </from>
                  <to>
                    <xdr:col>4</xdr:col>
                    <xdr:colOff>457200</xdr:colOff>
                    <xdr:row>76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6" r:id="rId122" name="Option Button 936">
              <controlPr locked="0" defaultSize="0" autoFill="0" autoLine="0" autoPict="0">
                <anchor moveWithCells="1">
                  <from>
                    <xdr:col>5</xdr:col>
                    <xdr:colOff>426720</xdr:colOff>
                    <xdr:row>75</xdr:row>
                    <xdr:rowOff>175260</xdr:rowOff>
                  </from>
                  <to>
                    <xdr:col>6</xdr:col>
                    <xdr:colOff>22860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8" r:id="rId123" name="Option Button 938">
              <controlPr locked="0" defaultSize="0" autoFill="0" autoLine="0" autoPict="0">
                <anchor moveWithCells="1">
                  <from>
                    <xdr:col>7</xdr:col>
                    <xdr:colOff>22860</xdr:colOff>
                    <xdr:row>76</xdr:row>
                    <xdr:rowOff>22860</xdr:rowOff>
                  </from>
                  <to>
                    <xdr:col>7</xdr:col>
                    <xdr:colOff>388620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4" r:id="rId124" name="Group Box 944">
              <controlPr defaultSize="0" autoFill="0" autoPict="0">
                <anchor moveWithCells="1">
                  <from>
                    <xdr:col>1</xdr:col>
                    <xdr:colOff>373380</xdr:colOff>
                    <xdr:row>75</xdr:row>
                    <xdr:rowOff>38100</xdr:rowOff>
                  </from>
                  <to>
                    <xdr:col>8</xdr:col>
                    <xdr:colOff>312420</xdr:colOff>
                    <xdr:row>77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5" r:id="rId125" name="Option Button 945">
              <controlPr locked="0" defaultSize="0" autoFill="0" autoLine="0" autoPict="0">
                <anchor moveWithCells="1">
                  <from>
                    <xdr:col>0</xdr:col>
                    <xdr:colOff>152400</xdr:colOff>
                    <xdr:row>82</xdr:row>
                    <xdr:rowOff>7620</xdr:rowOff>
                  </from>
                  <to>
                    <xdr:col>0</xdr:col>
                    <xdr:colOff>327660</xdr:colOff>
                    <xdr:row>82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7" r:id="rId126" name="Option Button 947">
              <controlPr locked="0" defaultSize="0" autoFill="0" autoLine="0" autoPict="0">
                <anchor moveWithCells="1">
                  <from>
                    <xdr:col>0</xdr:col>
                    <xdr:colOff>114300</xdr:colOff>
                    <xdr:row>84</xdr:row>
                    <xdr:rowOff>144780</xdr:rowOff>
                  </from>
                  <to>
                    <xdr:col>0</xdr:col>
                    <xdr:colOff>335280</xdr:colOff>
                    <xdr:row>85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8" r:id="rId127" name="Option Button 948">
              <controlPr locked="0" defaultSize="0" autoFill="0" autoLine="0" autoPict="0">
                <anchor moveWithCells="1">
                  <from>
                    <xdr:col>0</xdr:col>
                    <xdr:colOff>137160</xdr:colOff>
                    <xdr:row>87</xdr:row>
                    <xdr:rowOff>137160</xdr:rowOff>
                  </from>
                  <to>
                    <xdr:col>0</xdr:col>
                    <xdr:colOff>304800</xdr:colOff>
                    <xdr:row>88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0" r:id="rId128" name="Option Button 950">
              <controlPr locked="0" defaultSize="0" autoFill="0" autoLine="0" autoPict="0">
                <anchor moveWithCells="1">
                  <from>
                    <xdr:col>4</xdr:col>
                    <xdr:colOff>30480</xdr:colOff>
                    <xdr:row>81</xdr:row>
                    <xdr:rowOff>182880</xdr:rowOff>
                  </from>
                  <to>
                    <xdr:col>4</xdr:col>
                    <xdr:colOff>251460</xdr:colOff>
                    <xdr:row>83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1" r:id="rId129" name="Option Button 951">
              <controlPr locked="0" defaultSize="0" autoFill="0" autoLine="0" autoPict="0">
                <anchor moveWithCells="1">
                  <from>
                    <xdr:col>4</xdr:col>
                    <xdr:colOff>22860</xdr:colOff>
                    <xdr:row>85</xdr:row>
                    <xdr:rowOff>160020</xdr:rowOff>
                  </from>
                  <to>
                    <xdr:col>4</xdr:col>
                    <xdr:colOff>236220</xdr:colOff>
                    <xdr:row>86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2" r:id="rId130" name="Group Box 952">
              <controlPr defaultSize="0" autoFill="0" autoPict="0">
                <anchor moveWithCells="1">
                  <from>
                    <xdr:col>0</xdr:col>
                    <xdr:colOff>60960</xdr:colOff>
                    <xdr:row>81</xdr:row>
                    <xdr:rowOff>99060</xdr:rowOff>
                  </from>
                  <to>
                    <xdr:col>6</xdr:col>
                    <xdr:colOff>144780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5" r:id="rId131" name="Option Button 955">
              <controlPr locked="0" defaultSize="0" autoFill="0" autoLine="0" autoPict="0">
                <anchor moveWithCells="1">
                  <from>
                    <xdr:col>7</xdr:col>
                    <xdr:colOff>563880</xdr:colOff>
                    <xdr:row>132</xdr:row>
                    <xdr:rowOff>30480</xdr:rowOff>
                  </from>
                  <to>
                    <xdr:col>8</xdr:col>
                    <xdr:colOff>114300</xdr:colOff>
                    <xdr:row>133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6" r:id="rId132" name="Option Button 956">
              <controlPr locked="0" defaultSize="0" autoFill="0" autoLine="0" autoPict="0">
                <anchor moveWithCells="1">
                  <from>
                    <xdr:col>7</xdr:col>
                    <xdr:colOff>563880</xdr:colOff>
                    <xdr:row>133</xdr:row>
                    <xdr:rowOff>30480</xdr:rowOff>
                  </from>
                  <to>
                    <xdr:col>8</xdr:col>
                    <xdr:colOff>114300</xdr:colOff>
                    <xdr:row>134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7" r:id="rId133" name="Option Button 957">
              <controlPr locked="0" defaultSize="0" autoFill="0" autoLine="0" autoPict="0">
                <anchor moveWithCells="1">
                  <from>
                    <xdr:col>7</xdr:col>
                    <xdr:colOff>563880</xdr:colOff>
                    <xdr:row>134</xdr:row>
                    <xdr:rowOff>22860</xdr:rowOff>
                  </from>
                  <to>
                    <xdr:col>8</xdr:col>
                    <xdr:colOff>114300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8" r:id="rId134" name="Group Box 958">
              <controlPr defaultSize="0" autoFill="0" autoPict="0">
                <anchor moveWithCells="1">
                  <from>
                    <xdr:col>5</xdr:col>
                    <xdr:colOff>7620</xdr:colOff>
                    <xdr:row>129</xdr:row>
                    <xdr:rowOff>114300</xdr:rowOff>
                  </from>
                  <to>
                    <xdr:col>9</xdr:col>
                    <xdr:colOff>541020</xdr:colOff>
                    <xdr:row>137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1" r:id="rId135" name="Option Button 961">
              <controlPr defaultSize="0" autoFill="0" autoLine="0" autoPict="0">
                <anchor moveWithCells="1">
                  <from>
                    <xdr:col>8</xdr:col>
                    <xdr:colOff>365760</xdr:colOff>
                    <xdr:row>20</xdr:row>
                    <xdr:rowOff>68580</xdr:rowOff>
                  </from>
                  <to>
                    <xdr:col>8</xdr:col>
                    <xdr:colOff>579120</xdr:colOff>
                    <xdr:row>21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2" r:id="rId136" name="Option Button 962">
              <controlPr defaultSize="0" autoFill="0" autoLine="0" autoPict="0">
                <anchor moveWithCells="1">
                  <from>
                    <xdr:col>7</xdr:col>
                    <xdr:colOff>487680</xdr:colOff>
                    <xdr:row>42</xdr:row>
                    <xdr:rowOff>114300</xdr:rowOff>
                  </from>
                  <to>
                    <xdr:col>8</xdr:col>
                    <xdr:colOff>76200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4" r:id="rId137" name="Check Box 964">
              <controlPr locked="0" defaultSize="0" autoFill="0" autoLine="0" autoPict="0">
                <anchor moveWithCells="1">
                  <from>
                    <xdr:col>3</xdr:col>
                    <xdr:colOff>441960</xdr:colOff>
                    <xdr:row>67</xdr:row>
                    <xdr:rowOff>182880</xdr:rowOff>
                  </from>
                  <to>
                    <xdr:col>3</xdr:col>
                    <xdr:colOff>647700</xdr:colOff>
                    <xdr:row>68</xdr:row>
                    <xdr:rowOff>182880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BC0BB-FF00-40E6-87F4-AF65F11FE8CF}">
  <dimension ref="A1:W200"/>
  <sheetViews>
    <sheetView zoomScale="110" zoomScaleNormal="110" workbookViewId="0">
      <selection activeCell="H8" sqref="H8"/>
    </sheetView>
  </sheetViews>
  <sheetFormatPr defaultRowHeight="14.4" x14ac:dyDescent="0.3"/>
  <cols>
    <col min="5" max="5" width="7.5546875" customWidth="1"/>
    <col min="6" max="6" width="10.88671875" customWidth="1"/>
  </cols>
  <sheetData>
    <row r="1" spans="1:13" x14ac:dyDescent="0.3">
      <c r="D1" t="s">
        <v>122</v>
      </c>
      <c r="E1" t="s">
        <v>91</v>
      </c>
      <c r="F1" t="s">
        <v>123</v>
      </c>
      <c r="G1" t="s">
        <v>131</v>
      </c>
      <c r="L1" s="19"/>
      <c r="M1" t="s">
        <v>132</v>
      </c>
    </row>
    <row r="2" spans="1:13" x14ac:dyDescent="0.3">
      <c r="L2" s="87"/>
      <c r="M2" t="s">
        <v>131</v>
      </c>
    </row>
    <row r="3" spans="1:13" x14ac:dyDescent="0.3">
      <c r="B3">
        <v>350</v>
      </c>
      <c r="C3" t="s">
        <v>23</v>
      </c>
      <c r="L3" s="77"/>
      <c r="M3" t="s">
        <v>133</v>
      </c>
    </row>
    <row r="5" spans="1:13" x14ac:dyDescent="0.3">
      <c r="A5" t="s">
        <v>120</v>
      </c>
      <c r="G5" s="183">
        <v>6</v>
      </c>
    </row>
    <row r="6" spans="1:13" x14ac:dyDescent="0.3">
      <c r="B6">
        <v>1</v>
      </c>
      <c r="C6">
        <v>33</v>
      </c>
      <c r="J6" t="s">
        <v>125</v>
      </c>
    </row>
    <row r="7" spans="1:13" x14ac:dyDescent="0.3">
      <c r="B7">
        <v>2</v>
      </c>
      <c r="C7">
        <v>36</v>
      </c>
      <c r="J7" s="184" cm="1">
        <f t="array" ref="J7">_xlfn.SWITCH(G5,1,C6,2,C7,3,C8,4,C9,5,C10,6,C11)</f>
        <v>0</v>
      </c>
    </row>
    <row r="8" spans="1:13" x14ac:dyDescent="0.3">
      <c r="B8">
        <v>3</v>
      </c>
      <c r="C8">
        <v>39</v>
      </c>
    </row>
    <row r="9" spans="1:13" x14ac:dyDescent="0.3">
      <c r="B9">
        <v>4</v>
      </c>
      <c r="C9">
        <v>42</v>
      </c>
    </row>
    <row r="10" spans="1:13" x14ac:dyDescent="0.3">
      <c r="B10">
        <v>5</v>
      </c>
      <c r="C10">
        <v>45</v>
      </c>
    </row>
    <row r="11" spans="1:13" x14ac:dyDescent="0.3">
      <c r="B11" t="s">
        <v>121</v>
      </c>
    </row>
    <row r="14" spans="1:13" x14ac:dyDescent="0.3">
      <c r="A14" t="s">
        <v>166</v>
      </c>
      <c r="G14" s="183">
        <v>5</v>
      </c>
    </row>
    <row r="15" spans="1:13" x14ac:dyDescent="0.3">
      <c r="B15" t="s">
        <v>96</v>
      </c>
      <c r="C15" s="98" t="s">
        <v>92</v>
      </c>
      <c r="J15" t="s">
        <v>124</v>
      </c>
    </row>
    <row r="16" spans="1:13" x14ac:dyDescent="0.3">
      <c r="B16" t="s">
        <v>96</v>
      </c>
      <c r="C16" s="98" t="s">
        <v>95</v>
      </c>
      <c r="J16" s="184" cm="1">
        <f t="array" ref="J16">_xlfn.SWITCH(G14,1,C15,2,C16,3,C17,4,C18,5,C19)</f>
        <v>0</v>
      </c>
    </row>
    <row r="17" spans="1:12" x14ac:dyDescent="0.3">
      <c r="B17" t="s">
        <v>97</v>
      </c>
      <c r="C17" s="98" t="s">
        <v>93</v>
      </c>
      <c r="J17" s="184" t="str" cm="1">
        <f t="array" ref="J17">_xlfn.SWITCH(G14,1,B15,2,B16,3,B17,4,B18,5,B19)</f>
        <v>-</v>
      </c>
    </row>
    <row r="18" spans="1:12" x14ac:dyDescent="0.3">
      <c r="B18" t="s">
        <v>97</v>
      </c>
      <c r="C18" s="98" t="s">
        <v>94</v>
      </c>
    </row>
    <row r="19" spans="1:12" x14ac:dyDescent="0.3">
      <c r="B19" t="s">
        <v>314</v>
      </c>
      <c r="C19" s="98"/>
    </row>
    <row r="20" spans="1:12" x14ac:dyDescent="0.3">
      <c r="F20" s="186" t="str">
        <f>350&amp;J7&amp;J16&amp;C3</f>
        <v>35000G</v>
      </c>
    </row>
    <row r="21" spans="1:12" x14ac:dyDescent="0.3">
      <c r="F21" s="241" t="str">
        <f>IF((OR(J7=0,J16=0)),"-",F20)</f>
        <v>-</v>
      </c>
    </row>
    <row r="23" spans="1:12" x14ac:dyDescent="0.3">
      <c r="A23" t="s">
        <v>126</v>
      </c>
      <c r="G23" s="183">
        <v>15</v>
      </c>
    </row>
    <row r="24" spans="1:12" x14ac:dyDescent="0.3">
      <c r="B24">
        <v>1</v>
      </c>
      <c r="C24">
        <v>22</v>
      </c>
    </row>
    <row r="25" spans="1:12" x14ac:dyDescent="0.3">
      <c r="B25">
        <v>2</v>
      </c>
      <c r="C25">
        <v>23</v>
      </c>
    </row>
    <row r="26" spans="1:12" x14ac:dyDescent="0.3">
      <c r="B26">
        <v>3</v>
      </c>
      <c r="C26">
        <v>24</v>
      </c>
      <c r="J26" t="s">
        <v>127</v>
      </c>
    </row>
    <row r="27" spans="1:12" x14ac:dyDescent="0.3">
      <c r="B27">
        <v>4</v>
      </c>
      <c r="C27">
        <v>25</v>
      </c>
      <c r="J27" s="184" cm="1">
        <f t="array" ref="J27">_xlfn.SWITCH(G23,1,C24,2,C25,3,C26,4,C27,5,C28,6,C29,7,C30,8,C31,9,C32,10,C33,11,C34,12,C35,13,C36,14,C37,15,C38)</f>
        <v>0</v>
      </c>
    </row>
    <row r="28" spans="1:12" x14ac:dyDescent="0.3">
      <c r="B28">
        <v>5</v>
      </c>
      <c r="C28">
        <v>26</v>
      </c>
      <c r="L28" t="s">
        <v>261</v>
      </c>
    </row>
    <row r="29" spans="1:12" x14ac:dyDescent="0.3">
      <c r="B29">
        <v>6</v>
      </c>
      <c r="C29">
        <v>27</v>
      </c>
      <c r="L29" s="183">
        <v>0</v>
      </c>
    </row>
    <row r="30" spans="1:12" x14ac:dyDescent="0.3">
      <c r="B30">
        <v>7</v>
      </c>
      <c r="C30">
        <v>28</v>
      </c>
    </row>
    <row r="31" spans="1:12" x14ac:dyDescent="0.3">
      <c r="B31">
        <v>8</v>
      </c>
      <c r="C31">
        <v>29</v>
      </c>
    </row>
    <row r="32" spans="1:12" x14ac:dyDescent="0.3">
      <c r="B32">
        <v>9</v>
      </c>
      <c r="C32">
        <v>30</v>
      </c>
    </row>
    <row r="33" spans="1:10" x14ac:dyDescent="0.3">
      <c r="B33">
        <v>10</v>
      </c>
      <c r="C33">
        <v>31</v>
      </c>
    </row>
    <row r="34" spans="1:10" x14ac:dyDescent="0.3">
      <c r="B34">
        <v>11</v>
      </c>
      <c r="C34">
        <v>32</v>
      </c>
    </row>
    <row r="35" spans="1:10" x14ac:dyDescent="0.3">
      <c r="B35">
        <v>12</v>
      </c>
      <c r="C35">
        <v>33</v>
      </c>
    </row>
    <row r="36" spans="1:10" x14ac:dyDescent="0.3">
      <c r="B36">
        <v>13</v>
      </c>
      <c r="C36">
        <v>34</v>
      </c>
    </row>
    <row r="37" spans="1:10" x14ac:dyDescent="0.3">
      <c r="B37">
        <v>14</v>
      </c>
      <c r="C37">
        <v>35</v>
      </c>
    </row>
    <row r="38" spans="1:10" x14ac:dyDescent="0.3">
      <c r="B38">
        <v>15</v>
      </c>
    </row>
    <row r="39" spans="1:10" x14ac:dyDescent="0.3">
      <c r="F39" s="185" t="str">
        <f>IF(J7=0,"-",IF(J27=0,  ,344&amp;J7&amp;J27))</f>
        <v>-</v>
      </c>
    </row>
    <row r="42" spans="1:10" x14ac:dyDescent="0.3">
      <c r="A42" t="s">
        <v>44</v>
      </c>
      <c r="G42" s="183">
        <v>1</v>
      </c>
    </row>
    <row r="43" spans="1:10" x14ac:dyDescent="0.3">
      <c r="B43">
        <v>1</v>
      </c>
      <c r="C43">
        <v>24</v>
      </c>
      <c r="J43" t="s">
        <v>44</v>
      </c>
    </row>
    <row r="44" spans="1:10" x14ac:dyDescent="0.3">
      <c r="B44">
        <v>2</v>
      </c>
      <c r="C44">
        <v>25</v>
      </c>
      <c r="J44" s="184" cm="1">
        <f t="array" ref="J44">_xlfn.SWITCH(G42,1,C43,2,C44,3,C45,4,C46)</f>
        <v>24</v>
      </c>
    </row>
    <row r="45" spans="1:10" x14ac:dyDescent="0.3">
      <c r="B45">
        <v>3</v>
      </c>
      <c r="C45">
        <v>26</v>
      </c>
    </row>
    <row r="46" spans="1:10" x14ac:dyDescent="0.3">
      <c r="B46" t="s">
        <v>121</v>
      </c>
    </row>
    <row r="50" spans="1:21" x14ac:dyDescent="0.3">
      <c r="A50" t="s">
        <v>128</v>
      </c>
      <c r="G50" s="183">
        <v>2</v>
      </c>
    </row>
    <row r="51" spans="1:21" x14ac:dyDescent="0.3">
      <c r="B51" t="s">
        <v>99</v>
      </c>
      <c r="C51">
        <v>1</v>
      </c>
    </row>
    <row r="52" spans="1:21" x14ac:dyDescent="0.3">
      <c r="B52" t="s">
        <v>100</v>
      </c>
      <c r="C52">
        <v>2</v>
      </c>
    </row>
    <row r="57" spans="1:21" x14ac:dyDescent="0.3">
      <c r="A57" t="s">
        <v>13</v>
      </c>
      <c r="G57" s="183">
        <v>5</v>
      </c>
      <c r="L57" s="37">
        <v>1</v>
      </c>
      <c r="M57" s="37" t="s">
        <v>99</v>
      </c>
      <c r="Q57">
        <v>2</v>
      </c>
      <c r="R57" t="s">
        <v>100</v>
      </c>
    </row>
    <row r="58" spans="1:21" x14ac:dyDescent="0.3">
      <c r="B58" t="s">
        <v>98</v>
      </c>
      <c r="C58">
        <v>1</v>
      </c>
      <c r="M58" s="146">
        <v>24</v>
      </c>
      <c r="N58" s="37">
        <v>25</v>
      </c>
      <c r="O58" s="37">
        <v>26</v>
      </c>
      <c r="P58" s="37">
        <v>0</v>
      </c>
      <c r="R58" s="37">
        <v>24</v>
      </c>
      <c r="S58" s="37">
        <v>25</v>
      </c>
      <c r="T58" s="37">
        <v>26</v>
      </c>
      <c r="U58" s="37">
        <v>0</v>
      </c>
    </row>
    <row r="59" spans="1:21" x14ac:dyDescent="0.3">
      <c r="B59" t="s">
        <v>129</v>
      </c>
      <c r="C59">
        <v>2</v>
      </c>
      <c r="L59">
        <v>1</v>
      </c>
      <c r="M59" s="37">
        <v>1100154</v>
      </c>
      <c r="N59" s="37">
        <v>1100155</v>
      </c>
      <c r="O59" s="37">
        <v>1100156</v>
      </c>
      <c r="P59" s="37"/>
      <c r="Q59">
        <v>1</v>
      </c>
      <c r="R59" s="37">
        <v>1100164</v>
      </c>
      <c r="S59" s="37">
        <v>1100165</v>
      </c>
      <c r="T59" s="37">
        <v>1100166</v>
      </c>
      <c r="U59" s="37"/>
    </row>
    <row r="60" spans="1:21" x14ac:dyDescent="0.3">
      <c r="B60" t="s">
        <v>130</v>
      </c>
      <c r="C60">
        <v>3</v>
      </c>
      <c r="L60">
        <v>2</v>
      </c>
      <c r="M60" s="37">
        <v>1100141</v>
      </c>
      <c r="N60" s="37">
        <v>1100146</v>
      </c>
      <c r="O60" s="37" t="s">
        <v>222</v>
      </c>
      <c r="P60" s="37"/>
      <c r="Q60">
        <v>2</v>
      </c>
      <c r="R60" s="37">
        <v>1100184</v>
      </c>
      <c r="S60" s="37">
        <v>1100185</v>
      </c>
      <c r="T60" s="37" t="s">
        <v>222</v>
      </c>
      <c r="U60" s="37"/>
    </row>
    <row r="61" spans="1:21" x14ac:dyDescent="0.3">
      <c r="B61" t="s">
        <v>21</v>
      </c>
      <c r="C61">
        <v>4</v>
      </c>
      <c r="L61">
        <v>3</v>
      </c>
      <c r="M61" s="37">
        <v>1100274</v>
      </c>
      <c r="N61" s="37">
        <v>1100275</v>
      </c>
      <c r="O61" s="37">
        <v>1100276</v>
      </c>
      <c r="P61" s="37"/>
      <c r="Q61">
        <v>3</v>
      </c>
      <c r="R61" s="37">
        <v>1100284</v>
      </c>
      <c r="S61" s="37">
        <v>1100285</v>
      </c>
      <c r="T61" s="37">
        <v>1100286</v>
      </c>
      <c r="U61" s="37"/>
    </row>
    <row r="62" spans="1:21" x14ac:dyDescent="0.3">
      <c r="B62" t="s">
        <v>58</v>
      </c>
      <c r="C62">
        <v>5</v>
      </c>
      <c r="L62">
        <v>4</v>
      </c>
      <c r="M62" s="37" t="s">
        <v>311</v>
      </c>
      <c r="N62" s="37" t="s">
        <v>222</v>
      </c>
      <c r="O62" s="37" t="s">
        <v>222</v>
      </c>
      <c r="P62" s="37"/>
      <c r="Q62">
        <v>4</v>
      </c>
      <c r="R62" s="37" t="s">
        <v>310</v>
      </c>
      <c r="S62" s="37" t="s">
        <v>222</v>
      </c>
      <c r="T62" s="37" t="s">
        <v>222</v>
      </c>
      <c r="U62" s="37"/>
    </row>
    <row r="63" spans="1:21" x14ac:dyDescent="0.3">
      <c r="B63" t="s">
        <v>121</v>
      </c>
      <c r="L63">
        <v>5</v>
      </c>
      <c r="M63" s="37">
        <v>1000224</v>
      </c>
      <c r="N63" s="37">
        <v>1000225</v>
      </c>
      <c r="O63" s="37">
        <v>1000226</v>
      </c>
      <c r="P63" s="37"/>
      <c r="Q63">
        <v>5</v>
      </c>
      <c r="R63" s="37">
        <v>1000115</v>
      </c>
      <c r="S63" s="37" t="s">
        <v>222</v>
      </c>
      <c r="T63" s="37" t="s">
        <v>222</v>
      </c>
      <c r="U63" s="37"/>
    </row>
    <row r="64" spans="1:21" x14ac:dyDescent="0.3">
      <c r="F64" s="185" cm="1">
        <f t="array" ref="F64">IF(G50=1,_xlfn.XLOOKUP(G57,L59:L64,_xlfn.XLOOKUP(J44,M58:P58,M59:P64,0,0)),_xlfn.XLOOKUP(G57,Q59:Q64,_xlfn.XLOOKUP(J44,R58:U58,R59:U64,0,0)))</f>
        <v>1000115</v>
      </c>
      <c r="L64">
        <v>6</v>
      </c>
      <c r="M64" s="37"/>
      <c r="N64" s="37"/>
      <c r="O64" s="37"/>
      <c r="P64" s="37"/>
      <c r="Q64">
        <v>6</v>
      </c>
      <c r="R64" s="37"/>
      <c r="S64" s="37"/>
      <c r="T64" s="37"/>
      <c r="U64" s="37"/>
    </row>
    <row r="65" spans="1:23" x14ac:dyDescent="0.3">
      <c r="B65" s="240" t="s">
        <v>313</v>
      </c>
      <c r="F65" t="str">
        <f>IF(G57=4,"1000124","-")</f>
        <v>-</v>
      </c>
    </row>
    <row r="68" spans="1:23" x14ac:dyDescent="0.3">
      <c r="A68" t="s">
        <v>14</v>
      </c>
      <c r="G68" s="183">
        <v>6</v>
      </c>
      <c r="L68" s="37"/>
      <c r="M68" s="37">
        <v>24</v>
      </c>
      <c r="N68" s="37">
        <v>25</v>
      </c>
      <c r="O68" s="37">
        <v>26</v>
      </c>
      <c r="P68" s="37">
        <v>0</v>
      </c>
    </row>
    <row r="69" spans="1:23" x14ac:dyDescent="0.3">
      <c r="B69" t="s">
        <v>22</v>
      </c>
      <c r="C69">
        <v>1</v>
      </c>
      <c r="L69" s="37">
        <v>1</v>
      </c>
      <c r="M69" s="37">
        <v>1904404</v>
      </c>
      <c r="N69" s="37">
        <v>1904405</v>
      </c>
      <c r="O69" s="37">
        <v>1904406</v>
      </c>
      <c r="P69" s="37"/>
    </row>
    <row r="70" spans="1:23" x14ac:dyDescent="0.3">
      <c r="B70" t="s">
        <v>12</v>
      </c>
      <c r="C70">
        <v>2</v>
      </c>
      <c r="L70" s="37">
        <v>2</v>
      </c>
      <c r="M70" s="37">
        <v>1902411</v>
      </c>
      <c r="N70" s="37">
        <v>1902511</v>
      </c>
      <c r="O70" s="37">
        <v>1902611</v>
      </c>
      <c r="P70" s="37"/>
    </row>
    <row r="71" spans="1:23" x14ac:dyDescent="0.3">
      <c r="B71" t="s">
        <v>109</v>
      </c>
      <c r="C71">
        <v>3</v>
      </c>
      <c r="L71" s="37">
        <v>3</v>
      </c>
      <c r="M71" s="37" t="s">
        <v>24</v>
      </c>
      <c r="N71" s="37" t="s">
        <v>25</v>
      </c>
      <c r="O71" s="37" t="s">
        <v>26</v>
      </c>
      <c r="P71" s="37"/>
    </row>
    <row r="72" spans="1:23" x14ac:dyDescent="0.3">
      <c r="B72" t="s">
        <v>110</v>
      </c>
      <c r="C72">
        <v>4</v>
      </c>
      <c r="L72" s="37">
        <v>4</v>
      </c>
      <c r="M72" s="37" t="s">
        <v>27</v>
      </c>
      <c r="N72" s="37" t="s">
        <v>28</v>
      </c>
      <c r="O72" s="37" t="s">
        <v>29</v>
      </c>
      <c r="P72" s="37"/>
    </row>
    <row r="73" spans="1:23" x14ac:dyDescent="0.3">
      <c r="B73" t="s">
        <v>111</v>
      </c>
      <c r="C73">
        <v>5</v>
      </c>
      <c r="L73" s="37">
        <v>5</v>
      </c>
      <c r="M73" s="37">
        <v>1903060</v>
      </c>
      <c r="N73" s="37" t="s">
        <v>222</v>
      </c>
      <c r="O73" s="37" t="s">
        <v>222</v>
      </c>
      <c r="P73" s="37"/>
    </row>
    <row r="74" spans="1:23" x14ac:dyDescent="0.3">
      <c r="B74" t="s">
        <v>121</v>
      </c>
      <c r="L74" s="37">
        <v>6</v>
      </c>
      <c r="M74" s="37"/>
      <c r="N74" s="37"/>
      <c r="O74" s="37"/>
      <c r="P74" s="37"/>
    </row>
    <row r="75" spans="1:23" x14ac:dyDescent="0.3">
      <c r="F75" s="185" cm="1">
        <f t="array" ref="F75">_xlfn.XLOOKUP(G68,L69:L74,_xlfn.XLOOKUP(J44,M68:P68,M69:P74,0,0))</f>
        <v>0</v>
      </c>
    </row>
    <row r="78" spans="1:23" x14ac:dyDescent="0.3">
      <c r="L78" t="s">
        <v>191</v>
      </c>
      <c r="R78" t="s">
        <v>191</v>
      </c>
    </row>
    <row r="79" spans="1:23" x14ac:dyDescent="0.3">
      <c r="A79" t="s">
        <v>102</v>
      </c>
      <c r="G79" s="183">
        <v>2</v>
      </c>
      <c r="K79" t="s">
        <v>135</v>
      </c>
      <c r="L79" t="s">
        <v>96</v>
      </c>
      <c r="Q79" t="s">
        <v>136</v>
      </c>
      <c r="R79" t="s">
        <v>97</v>
      </c>
    </row>
    <row r="80" spans="1:23" x14ac:dyDescent="0.3">
      <c r="B80" s="2" t="s">
        <v>234</v>
      </c>
      <c r="C80">
        <v>1</v>
      </c>
      <c r="J80" t="s">
        <v>102</v>
      </c>
      <c r="L80" s="37"/>
      <c r="M80" s="147">
        <v>24</v>
      </c>
      <c r="N80" s="147">
        <v>25</v>
      </c>
      <c r="O80" s="147">
        <v>26</v>
      </c>
      <c r="P80" s="147">
        <v>0</v>
      </c>
      <c r="R80" s="147"/>
      <c r="S80" s="147">
        <v>24</v>
      </c>
      <c r="T80" s="147">
        <v>25</v>
      </c>
      <c r="U80" s="147">
        <v>26</v>
      </c>
      <c r="V80" s="147">
        <v>0</v>
      </c>
      <c r="W80" s="148"/>
    </row>
    <row r="81" spans="1:23" x14ac:dyDescent="0.3">
      <c r="B81" t="s">
        <v>263</v>
      </c>
      <c r="C81">
        <v>2</v>
      </c>
      <c r="L81" s="37">
        <v>1</v>
      </c>
      <c r="M81" s="147">
        <v>2100016</v>
      </c>
      <c r="N81" s="147">
        <v>2100017</v>
      </c>
      <c r="O81" s="147">
        <v>2100018</v>
      </c>
      <c r="P81" s="147"/>
      <c r="R81" s="147">
        <v>1</v>
      </c>
      <c r="S81" s="147">
        <v>2100015</v>
      </c>
      <c r="T81" s="147">
        <v>2100016</v>
      </c>
      <c r="U81" s="147">
        <v>2100017</v>
      </c>
      <c r="V81" s="147"/>
      <c r="W81" s="148"/>
    </row>
    <row r="82" spans="1:23" x14ac:dyDescent="0.3">
      <c r="B82" t="s">
        <v>264</v>
      </c>
      <c r="C82">
        <v>3</v>
      </c>
      <c r="L82" s="37">
        <v>2</v>
      </c>
      <c r="M82" s="147">
        <v>2100204</v>
      </c>
      <c r="N82" s="147">
        <v>2100203</v>
      </c>
      <c r="O82" s="147">
        <v>2100209</v>
      </c>
      <c r="P82" s="147"/>
      <c r="R82" s="147">
        <v>2</v>
      </c>
      <c r="S82" s="147">
        <v>2100201</v>
      </c>
      <c r="T82" s="147">
        <v>2100204</v>
      </c>
      <c r="U82" s="147">
        <v>2100203</v>
      </c>
      <c r="V82" s="147"/>
      <c r="W82" s="148"/>
    </row>
    <row r="83" spans="1:23" x14ac:dyDescent="0.3">
      <c r="B83" t="s">
        <v>121</v>
      </c>
      <c r="L83" s="37">
        <v>3</v>
      </c>
      <c r="M83" s="147">
        <v>2100205</v>
      </c>
      <c r="N83" s="147">
        <v>2100206</v>
      </c>
      <c r="O83" s="147">
        <v>2100208</v>
      </c>
      <c r="P83" s="147"/>
      <c r="R83" s="147">
        <v>3</v>
      </c>
      <c r="S83" s="147" t="s">
        <v>235</v>
      </c>
      <c r="T83" s="147">
        <v>2100205</v>
      </c>
      <c r="U83" s="147">
        <v>2100206</v>
      </c>
      <c r="V83" s="147"/>
      <c r="W83" s="148"/>
    </row>
    <row r="84" spans="1:23" x14ac:dyDescent="0.3">
      <c r="F84" s="185" cm="1">
        <f t="array" ref="F84">IF(J17=L79,_xlfn.XLOOKUP(G79,L81:L84,_xlfn.XLOOKUP(J44,M80:P80,M81:P84,0,0)),_xlfn.XLOOKUP(G79,R81:R84,_xlfn.XLOOKUP(J44,S80:V80,S81:V84,0,0)))</f>
        <v>2100201</v>
      </c>
      <c r="L84" s="37">
        <v>4</v>
      </c>
      <c r="M84" s="147"/>
      <c r="N84" s="147"/>
      <c r="O84" s="147"/>
      <c r="P84" s="147"/>
      <c r="R84" s="147">
        <v>4</v>
      </c>
      <c r="S84" s="147"/>
      <c r="T84" s="147"/>
      <c r="U84" s="147"/>
      <c r="V84" s="147"/>
      <c r="W84" s="148"/>
    </row>
    <row r="85" spans="1:23" x14ac:dyDescent="0.3">
      <c r="R85" s="148"/>
      <c r="S85" s="148"/>
      <c r="T85" s="148"/>
      <c r="U85" s="148"/>
      <c r="V85" s="148"/>
      <c r="W85" s="148"/>
    </row>
    <row r="86" spans="1:23" x14ac:dyDescent="0.3">
      <c r="R86" s="148"/>
      <c r="S86" s="148"/>
      <c r="T86" s="148"/>
      <c r="U86" s="148"/>
      <c r="V86" s="148"/>
      <c r="W86" s="148"/>
    </row>
    <row r="87" spans="1:23" x14ac:dyDescent="0.3">
      <c r="A87" t="s">
        <v>10</v>
      </c>
      <c r="G87" s="183">
        <v>1</v>
      </c>
    </row>
    <row r="88" spans="1:23" x14ac:dyDescent="0.3">
      <c r="B88" t="s">
        <v>138</v>
      </c>
      <c r="C88">
        <v>1</v>
      </c>
      <c r="L88" s="37"/>
      <c r="M88" s="37">
        <v>33</v>
      </c>
      <c r="N88" s="37">
        <v>36</v>
      </c>
      <c r="O88" s="37">
        <v>39</v>
      </c>
      <c r="P88" s="37">
        <v>42</v>
      </c>
      <c r="Q88" s="37">
        <v>45</v>
      </c>
      <c r="R88" s="37">
        <v>0</v>
      </c>
    </row>
    <row r="89" spans="1:23" x14ac:dyDescent="0.3">
      <c r="B89" t="s">
        <v>141</v>
      </c>
      <c r="C89">
        <v>2</v>
      </c>
      <c r="L89" s="37">
        <v>1</v>
      </c>
      <c r="M89" s="170" t="s">
        <v>59</v>
      </c>
      <c r="N89" s="170" t="s">
        <v>60</v>
      </c>
      <c r="O89" s="170" t="s">
        <v>61</v>
      </c>
      <c r="P89" s="170" t="s">
        <v>62</v>
      </c>
      <c r="Q89" s="170" t="s">
        <v>63</v>
      </c>
      <c r="R89" s="37">
        <v>0</v>
      </c>
    </row>
    <row r="90" spans="1:23" x14ac:dyDescent="0.3">
      <c r="B90" t="s">
        <v>139</v>
      </c>
      <c r="C90">
        <v>3</v>
      </c>
      <c r="L90" s="37">
        <v>2</v>
      </c>
      <c r="M90" s="170" t="s">
        <v>69</v>
      </c>
      <c r="N90" s="170" t="s">
        <v>70</v>
      </c>
      <c r="O90" s="170" t="s">
        <v>71</v>
      </c>
      <c r="P90" s="170" t="s">
        <v>72</v>
      </c>
      <c r="Q90" s="170" t="s">
        <v>73</v>
      </c>
      <c r="R90" s="37">
        <v>0</v>
      </c>
    </row>
    <row r="91" spans="1:23" x14ac:dyDescent="0.3">
      <c r="B91" t="s">
        <v>140</v>
      </c>
      <c r="C91">
        <v>4</v>
      </c>
      <c r="L91" s="37">
        <v>3</v>
      </c>
      <c r="M91" s="170" t="s">
        <v>64</v>
      </c>
      <c r="N91" s="170" t="s">
        <v>65</v>
      </c>
      <c r="O91" s="170" t="s">
        <v>66</v>
      </c>
      <c r="P91" s="170" t="s">
        <v>67</v>
      </c>
      <c r="Q91" s="170" t="s">
        <v>68</v>
      </c>
      <c r="R91" s="37">
        <v>0</v>
      </c>
    </row>
    <row r="92" spans="1:23" x14ac:dyDescent="0.3">
      <c r="B92" t="s">
        <v>121</v>
      </c>
      <c r="L92" s="37">
        <v>4</v>
      </c>
      <c r="M92" s="170" t="s">
        <v>74</v>
      </c>
      <c r="N92" s="170" t="s">
        <v>75</v>
      </c>
      <c r="O92" s="170" t="s">
        <v>30</v>
      </c>
      <c r="P92" s="170" t="s">
        <v>31</v>
      </c>
      <c r="Q92" s="170" t="s">
        <v>32</v>
      </c>
      <c r="R92" s="37">
        <v>0</v>
      </c>
    </row>
    <row r="93" spans="1:23" x14ac:dyDescent="0.3">
      <c r="F93" s="19" cm="1">
        <f t="array" ref="F93">_xlfn.XLOOKUP(G87,L89:L93,_xlfn.XLOOKUP(J7,M88:R88,M89:R93,0,0))</f>
        <v>0</v>
      </c>
      <c r="L93" s="37">
        <v>5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</row>
    <row r="97" spans="1:18" x14ac:dyDescent="0.3">
      <c r="A97" t="s">
        <v>145</v>
      </c>
      <c r="B97" t="s">
        <v>144</v>
      </c>
      <c r="G97" s="183" t="b">
        <v>0</v>
      </c>
      <c r="L97" s="37"/>
      <c r="M97" s="37">
        <v>33</v>
      </c>
      <c r="N97" s="37">
        <v>36</v>
      </c>
      <c r="O97" s="37">
        <v>39</v>
      </c>
      <c r="P97" s="37">
        <v>42</v>
      </c>
      <c r="Q97" s="37">
        <v>45</v>
      </c>
      <c r="R97" s="37">
        <v>0</v>
      </c>
    </row>
    <row r="98" spans="1:18" x14ac:dyDescent="0.3">
      <c r="C98">
        <v>1</v>
      </c>
      <c r="J98" t="s">
        <v>145</v>
      </c>
      <c r="L98" s="37">
        <v>1</v>
      </c>
      <c r="M98" s="170" t="s">
        <v>295</v>
      </c>
      <c r="N98" s="170" t="s">
        <v>81</v>
      </c>
      <c r="O98" s="170" t="s">
        <v>82</v>
      </c>
      <c r="P98" s="170" t="s">
        <v>83</v>
      </c>
      <c r="Q98" s="170" t="s">
        <v>84</v>
      </c>
      <c r="R98" s="37">
        <v>0</v>
      </c>
    </row>
    <row r="99" spans="1:18" x14ac:dyDescent="0.3">
      <c r="C99">
        <v>2</v>
      </c>
      <c r="J99" s="184" cm="1">
        <f t="array" ref="J99">_xlfn.SWITCH(G97,TRUE,C98,FALSE,C99)</f>
        <v>2</v>
      </c>
      <c r="L99" s="37">
        <v>2</v>
      </c>
      <c r="M99" s="37"/>
      <c r="N99" s="37"/>
      <c r="O99" s="37"/>
      <c r="P99" s="37"/>
      <c r="Q99" s="37"/>
      <c r="R99" s="37">
        <v>0</v>
      </c>
    </row>
    <row r="100" spans="1:18" x14ac:dyDescent="0.3">
      <c r="F100" s="185" cm="1">
        <f t="array" ref="F100">_xlfn.XLOOKUP(J99,L98:L99,_xlfn.XLOOKUP(J7,M97:R97,M98:R99,0,0))</f>
        <v>0</v>
      </c>
      <c r="M100" s="37">
        <v>33</v>
      </c>
      <c r="N100" s="37">
        <v>36</v>
      </c>
      <c r="O100" s="37">
        <v>39</v>
      </c>
      <c r="P100" s="37">
        <v>42</v>
      </c>
      <c r="Q100" s="37">
        <v>45</v>
      </c>
      <c r="R100" s="37">
        <v>0</v>
      </c>
    </row>
    <row r="101" spans="1:18" x14ac:dyDescent="0.3">
      <c r="L101" s="37">
        <v>1</v>
      </c>
      <c r="M101" s="170" t="s">
        <v>76</v>
      </c>
      <c r="N101" s="170" t="s">
        <v>77</v>
      </c>
      <c r="O101" s="170" t="s">
        <v>78</v>
      </c>
      <c r="P101" s="170" t="s">
        <v>79</v>
      </c>
      <c r="Q101" s="170" t="s">
        <v>80</v>
      </c>
      <c r="R101" s="37">
        <v>0</v>
      </c>
    </row>
    <row r="102" spans="1:18" x14ac:dyDescent="0.3">
      <c r="B102" t="s">
        <v>226</v>
      </c>
      <c r="G102" s="183" t="b">
        <v>0</v>
      </c>
      <c r="J102" t="s">
        <v>296</v>
      </c>
      <c r="L102" s="37">
        <v>2</v>
      </c>
      <c r="M102" s="37"/>
      <c r="N102" s="37"/>
      <c r="O102" s="37"/>
      <c r="P102" s="37"/>
      <c r="Q102" s="37"/>
      <c r="R102" s="37"/>
    </row>
    <row r="103" spans="1:18" x14ac:dyDescent="0.3">
      <c r="C103">
        <v>1</v>
      </c>
      <c r="J103" s="184" cm="1">
        <f t="array" ref="J103">_xlfn.SWITCH(G102,TRUE,C103,FALSE,C104)</f>
        <v>2</v>
      </c>
    </row>
    <row r="104" spans="1:18" x14ac:dyDescent="0.3">
      <c r="C104">
        <v>2</v>
      </c>
      <c r="F104" s="185" cm="1">
        <f t="array" ref="F104">_xlfn.XLOOKUP(J103,L101:L102,_xlfn.XLOOKUP(J7,M100:R100,M101:R102,0,0))</f>
        <v>0</v>
      </c>
    </row>
    <row r="106" spans="1:18" x14ac:dyDescent="0.3">
      <c r="A106" t="s">
        <v>11</v>
      </c>
      <c r="G106" s="183">
        <v>3</v>
      </c>
      <c r="L106" s="37"/>
      <c r="M106" s="37">
        <v>33</v>
      </c>
      <c r="N106" s="37">
        <v>36</v>
      </c>
      <c r="O106" s="37">
        <v>39</v>
      </c>
      <c r="P106" s="37">
        <v>42</v>
      </c>
      <c r="Q106" s="37">
        <v>45</v>
      </c>
      <c r="R106" s="37">
        <v>0</v>
      </c>
    </row>
    <row r="107" spans="1:18" x14ac:dyDescent="0.3">
      <c r="B107" t="s">
        <v>142</v>
      </c>
      <c r="D107">
        <v>1</v>
      </c>
      <c r="L107" s="37">
        <v>1</v>
      </c>
      <c r="M107" s="170" t="s">
        <v>49</v>
      </c>
      <c r="N107" s="170" t="s">
        <v>51</v>
      </c>
      <c r="O107" s="170" t="s">
        <v>53</v>
      </c>
      <c r="P107" s="170" t="s">
        <v>55</v>
      </c>
      <c r="Q107" s="170" t="s">
        <v>57</v>
      </c>
      <c r="R107" s="37">
        <v>0</v>
      </c>
    </row>
    <row r="108" spans="1:18" x14ac:dyDescent="0.3">
      <c r="B108" t="s">
        <v>143</v>
      </c>
      <c r="D108">
        <v>2</v>
      </c>
      <c r="L108" s="37">
        <v>2</v>
      </c>
      <c r="M108" s="170" t="s">
        <v>48</v>
      </c>
      <c r="N108" s="170" t="s">
        <v>50</v>
      </c>
      <c r="O108" s="170" t="s">
        <v>52</v>
      </c>
      <c r="P108" s="170" t="s">
        <v>54</v>
      </c>
      <c r="Q108" s="170" t="s">
        <v>56</v>
      </c>
      <c r="R108" s="170" t="s">
        <v>159</v>
      </c>
    </row>
    <row r="109" spans="1:18" x14ac:dyDescent="0.3">
      <c r="B109" t="s">
        <v>33</v>
      </c>
      <c r="D109">
        <v>3</v>
      </c>
      <c r="L109" s="37">
        <v>3</v>
      </c>
      <c r="M109" s="171">
        <v>4630030</v>
      </c>
      <c r="N109" s="171">
        <v>4630030</v>
      </c>
      <c r="O109" s="171">
        <v>4630030</v>
      </c>
      <c r="P109" s="171">
        <v>4630030</v>
      </c>
      <c r="Q109" s="171">
        <v>4630030</v>
      </c>
      <c r="R109" s="37">
        <v>0</v>
      </c>
    </row>
    <row r="110" spans="1:18" x14ac:dyDescent="0.3">
      <c r="B110" t="s">
        <v>121</v>
      </c>
      <c r="L110" s="37">
        <v>4</v>
      </c>
      <c r="M110" s="37"/>
      <c r="N110" s="37"/>
      <c r="O110" s="37"/>
      <c r="P110" s="37"/>
      <c r="Q110" s="37"/>
      <c r="R110" s="37">
        <v>0</v>
      </c>
    </row>
    <row r="112" spans="1:18" x14ac:dyDescent="0.3">
      <c r="F112" s="185" cm="1">
        <f t="array" ref="F112">_xlfn.XLOOKUP(G106,L107:L110,_xlfn.XLOOKUP(J7,M106:R106,M107:R110,0,0))</f>
        <v>0</v>
      </c>
    </row>
    <row r="116" spans="1:18" x14ac:dyDescent="0.3">
      <c r="A116" t="s">
        <v>18</v>
      </c>
      <c r="G116" s="183">
        <v>7</v>
      </c>
      <c r="L116" s="37"/>
      <c r="M116" s="37">
        <v>33</v>
      </c>
      <c r="N116" s="37">
        <v>36</v>
      </c>
      <c r="O116" s="37">
        <v>39</v>
      </c>
      <c r="P116" s="37">
        <v>42</v>
      </c>
      <c r="Q116" s="37">
        <v>45</v>
      </c>
      <c r="R116" s="37">
        <v>0</v>
      </c>
    </row>
    <row r="117" spans="1:18" x14ac:dyDescent="0.3">
      <c r="B117" t="s">
        <v>153</v>
      </c>
      <c r="C117">
        <v>1</v>
      </c>
      <c r="L117" s="37">
        <v>1</v>
      </c>
      <c r="M117" s="170" t="s">
        <v>39</v>
      </c>
      <c r="N117" s="170" t="s">
        <v>40</v>
      </c>
      <c r="O117" s="170" t="s">
        <v>41</v>
      </c>
      <c r="P117" s="170" t="s">
        <v>42</v>
      </c>
      <c r="Q117" s="170" t="s">
        <v>43</v>
      </c>
      <c r="R117" s="37">
        <v>0</v>
      </c>
    </row>
    <row r="118" spans="1:18" x14ac:dyDescent="0.3">
      <c r="B118" t="s">
        <v>154</v>
      </c>
      <c r="C118">
        <v>2</v>
      </c>
      <c r="L118" s="37">
        <v>2</v>
      </c>
      <c r="M118" s="172">
        <v>5753335</v>
      </c>
      <c r="N118" s="172">
        <v>5753635</v>
      </c>
      <c r="O118" s="172">
        <v>5753935</v>
      </c>
      <c r="P118" s="172">
        <v>5754235</v>
      </c>
      <c r="Q118" s="172">
        <v>5754535</v>
      </c>
      <c r="R118" s="172">
        <v>0</v>
      </c>
    </row>
    <row r="119" spans="1:18" x14ac:dyDescent="0.3">
      <c r="B119" t="s">
        <v>155</v>
      </c>
      <c r="C119">
        <v>3</v>
      </c>
      <c r="L119" s="37">
        <v>3</v>
      </c>
      <c r="M119" s="170" t="s">
        <v>34</v>
      </c>
      <c r="N119" s="170" t="s">
        <v>35</v>
      </c>
      <c r="O119" s="170" t="s">
        <v>36</v>
      </c>
      <c r="P119" s="170" t="s">
        <v>37</v>
      </c>
      <c r="Q119" s="170" t="s">
        <v>38</v>
      </c>
      <c r="R119" s="37">
        <v>0</v>
      </c>
    </row>
    <row r="120" spans="1:18" x14ac:dyDescent="0.3">
      <c r="B120" t="s">
        <v>156</v>
      </c>
      <c r="C120">
        <v>4</v>
      </c>
      <c r="L120" s="37">
        <v>4</v>
      </c>
      <c r="M120" s="172" t="s">
        <v>173</v>
      </c>
      <c r="N120" s="172">
        <v>5723635</v>
      </c>
      <c r="O120" s="172" t="s">
        <v>174</v>
      </c>
      <c r="P120" s="172">
        <v>5724235</v>
      </c>
      <c r="Q120" s="172">
        <v>5724535</v>
      </c>
      <c r="R120" s="172">
        <v>0</v>
      </c>
    </row>
    <row r="121" spans="1:18" x14ac:dyDescent="0.3">
      <c r="B121" t="s">
        <v>157</v>
      </c>
      <c r="C121">
        <v>5</v>
      </c>
      <c r="L121" s="37">
        <v>5</v>
      </c>
      <c r="M121" s="172">
        <v>5773340</v>
      </c>
      <c r="N121" s="172">
        <v>5773640</v>
      </c>
      <c r="O121" s="172">
        <v>5773940</v>
      </c>
      <c r="P121" s="172">
        <v>5774240</v>
      </c>
      <c r="Q121" s="172">
        <v>5774540</v>
      </c>
      <c r="R121" s="37">
        <v>0</v>
      </c>
    </row>
    <row r="122" spans="1:18" x14ac:dyDescent="0.3">
      <c r="B122" t="s">
        <v>158</v>
      </c>
      <c r="C122">
        <v>6</v>
      </c>
      <c r="L122" s="37">
        <v>6</v>
      </c>
      <c r="M122" s="172">
        <v>5773335</v>
      </c>
      <c r="N122" s="172">
        <v>5773635</v>
      </c>
      <c r="O122" s="172">
        <v>5773935</v>
      </c>
      <c r="P122" s="172">
        <v>5774235</v>
      </c>
      <c r="Q122" s="172">
        <v>5774535</v>
      </c>
      <c r="R122" s="172">
        <v>0</v>
      </c>
    </row>
    <row r="123" spans="1:18" x14ac:dyDescent="0.3">
      <c r="B123" t="s">
        <v>121</v>
      </c>
      <c r="L123" s="37">
        <v>7</v>
      </c>
      <c r="M123" s="172" t="s">
        <v>159</v>
      </c>
      <c r="N123" s="172" t="s">
        <v>159</v>
      </c>
      <c r="O123" s="172" t="s">
        <v>159</v>
      </c>
      <c r="P123" s="172" t="s">
        <v>159</v>
      </c>
      <c r="Q123" s="172" t="s">
        <v>159</v>
      </c>
      <c r="R123" s="37">
        <v>0</v>
      </c>
    </row>
    <row r="124" spans="1:18" x14ac:dyDescent="0.3">
      <c r="M124" s="173"/>
      <c r="N124" s="173"/>
      <c r="O124" s="173"/>
      <c r="P124" s="173"/>
      <c r="Q124" s="173"/>
    </row>
    <row r="125" spans="1:18" x14ac:dyDescent="0.3">
      <c r="F125" s="185" cm="1">
        <f t="array" ref="F125">_xlfn.XLOOKUP(G116,L117:L123,_xlfn.XLOOKUP(J7,M116:R116,M117:R123,0,0))</f>
        <v>0</v>
      </c>
      <c r="M125" s="173"/>
      <c r="N125" s="173"/>
      <c r="O125" s="173"/>
      <c r="P125" s="173"/>
      <c r="Q125" s="173"/>
    </row>
    <row r="126" spans="1:18" x14ac:dyDescent="0.3">
      <c r="M126" s="173"/>
      <c r="N126" s="173"/>
      <c r="O126" s="173"/>
      <c r="P126" s="173"/>
      <c r="Q126" s="173"/>
    </row>
    <row r="129" spans="1:22" x14ac:dyDescent="0.3">
      <c r="M129" t="s">
        <v>96</v>
      </c>
      <c r="S129" t="s">
        <v>97</v>
      </c>
    </row>
    <row r="130" spans="1:22" x14ac:dyDescent="0.3">
      <c r="L130" s="37"/>
      <c r="M130" s="37">
        <v>24</v>
      </c>
      <c r="N130" s="37">
        <v>25</v>
      </c>
      <c r="O130" s="37">
        <v>26</v>
      </c>
      <c r="P130" s="37">
        <v>0</v>
      </c>
      <c r="R130" s="37"/>
      <c r="S130" s="37">
        <v>24</v>
      </c>
      <c r="T130" s="37">
        <v>25</v>
      </c>
      <c r="U130" s="37">
        <v>26</v>
      </c>
      <c r="V130" s="37">
        <v>0</v>
      </c>
    </row>
    <row r="131" spans="1:22" x14ac:dyDescent="0.3">
      <c r="A131" t="s">
        <v>183</v>
      </c>
      <c r="G131" s="183">
        <v>5</v>
      </c>
      <c r="L131" s="37">
        <v>1</v>
      </c>
      <c r="M131" s="37">
        <v>4813933</v>
      </c>
      <c r="N131" s="37">
        <v>4813933</v>
      </c>
      <c r="O131" s="37">
        <v>4813934</v>
      </c>
      <c r="P131" s="37"/>
      <c r="R131" s="37">
        <v>1</v>
      </c>
      <c r="S131" s="37">
        <v>4813934</v>
      </c>
      <c r="T131" s="37">
        <v>4813934</v>
      </c>
      <c r="U131" s="37">
        <v>4813935</v>
      </c>
      <c r="V131" s="37"/>
    </row>
    <row r="132" spans="1:22" x14ac:dyDescent="0.3">
      <c r="B132" t="s">
        <v>184</v>
      </c>
      <c r="C132">
        <v>1</v>
      </c>
      <c r="L132" s="37">
        <v>2</v>
      </c>
      <c r="M132" s="37">
        <v>4813936</v>
      </c>
      <c r="N132" s="37">
        <v>4813936</v>
      </c>
      <c r="O132" s="37">
        <v>4813937</v>
      </c>
      <c r="P132" s="37"/>
      <c r="R132" s="37">
        <v>2</v>
      </c>
      <c r="S132" s="37">
        <v>4813937</v>
      </c>
      <c r="T132" s="37">
        <v>4813937</v>
      </c>
      <c r="U132" s="37">
        <v>4813938</v>
      </c>
      <c r="V132" s="37"/>
    </row>
    <row r="133" spans="1:22" x14ac:dyDescent="0.3">
      <c r="B133" t="s">
        <v>185</v>
      </c>
      <c r="C133">
        <v>2</v>
      </c>
      <c r="L133" s="37">
        <v>3</v>
      </c>
      <c r="M133" s="37">
        <v>4813939</v>
      </c>
      <c r="N133" s="37">
        <v>4813939</v>
      </c>
      <c r="O133" s="37">
        <v>4813940</v>
      </c>
      <c r="P133" s="37"/>
      <c r="R133" s="37">
        <v>3</v>
      </c>
      <c r="S133" s="37">
        <v>4813940</v>
      </c>
      <c r="T133" s="37">
        <v>4813940</v>
      </c>
      <c r="U133" s="37">
        <v>4813941</v>
      </c>
      <c r="V133" s="37"/>
    </row>
    <row r="134" spans="1:22" x14ac:dyDescent="0.3">
      <c r="B134" t="s">
        <v>186</v>
      </c>
      <c r="C134">
        <v>3</v>
      </c>
      <c r="L134" s="37">
        <v>4</v>
      </c>
      <c r="M134" s="37">
        <v>4813942</v>
      </c>
      <c r="N134" s="37">
        <v>4813942</v>
      </c>
      <c r="O134" s="37">
        <v>4813942</v>
      </c>
      <c r="P134" s="37"/>
      <c r="R134" s="37">
        <v>4</v>
      </c>
      <c r="S134" s="37">
        <v>4813942</v>
      </c>
      <c r="T134" s="37">
        <v>4813942</v>
      </c>
      <c r="U134" s="37">
        <v>4813943</v>
      </c>
      <c r="V134" s="37"/>
    </row>
    <row r="135" spans="1:22" x14ac:dyDescent="0.3">
      <c r="B135" t="s">
        <v>187</v>
      </c>
      <c r="C135">
        <v>4</v>
      </c>
      <c r="L135" s="37">
        <v>5</v>
      </c>
      <c r="M135" s="37"/>
      <c r="N135" s="37"/>
      <c r="O135" s="37"/>
      <c r="P135" s="37"/>
      <c r="R135" s="37">
        <v>5</v>
      </c>
      <c r="S135" s="37"/>
      <c r="T135" s="37"/>
      <c r="U135" s="37"/>
      <c r="V135" s="37"/>
    </row>
    <row r="136" spans="1:22" x14ac:dyDescent="0.3">
      <c r="B136" t="s">
        <v>121</v>
      </c>
    </row>
    <row r="137" spans="1:22" x14ac:dyDescent="0.3">
      <c r="F137" s="185" cm="1">
        <f t="array" ref="F137">IF(J17=M129,_xlfn.XLOOKUP(G131,L131:L135,_xlfn.XLOOKUP(J44,M130:P130,M131:P135,0,0)),_xlfn.XLOOKUP(G131,R131:R135,_xlfn.XLOOKUP(J44,S130:V130,S131:V135,0,0)))</f>
        <v>0</v>
      </c>
    </row>
    <row r="140" spans="1:22" x14ac:dyDescent="0.3">
      <c r="A140" t="s">
        <v>45</v>
      </c>
      <c r="G140" s="183">
        <v>3</v>
      </c>
    </row>
    <row r="142" spans="1:22" x14ac:dyDescent="0.3">
      <c r="B142" t="s">
        <v>188</v>
      </c>
      <c r="C142">
        <v>1</v>
      </c>
      <c r="L142">
        <v>1</v>
      </c>
      <c r="M142" s="67" t="s">
        <v>46</v>
      </c>
    </row>
    <row r="143" spans="1:22" x14ac:dyDescent="0.3">
      <c r="B143" t="s">
        <v>305</v>
      </c>
      <c r="C143">
        <v>2</v>
      </c>
      <c r="L143">
        <v>2</v>
      </c>
      <c r="M143" s="67" t="s">
        <v>47</v>
      </c>
    </row>
    <row r="144" spans="1:22" x14ac:dyDescent="0.3">
      <c r="B144" t="s">
        <v>121</v>
      </c>
      <c r="L144">
        <v>3</v>
      </c>
    </row>
    <row r="146" spans="1:13" x14ac:dyDescent="0.3">
      <c r="F146" s="185">
        <f>IF(G140=1,M142,IF(G140=2,M143, 0))</f>
        <v>0</v>
      </c>
    </row>
    <row r="148" spans="1:13" x14ac:dyDescent="0.3">
      <c r="A148" t="s">
        <v>16</v>
      </c>
    </row>
    <row r="149" spans="1:13" x14ac:dyDescent="0.3">
      <c r="B149" t="s">
        <v>297</v>
      </c>
      <c r="G149" s="183" t="b">
        <v>1</v>
      </c>
    </row>
    <row r="150" spans="1:13" x14ac:dyDescent="0.3">
      <c r="C150">
        <v>1</v>
      </c>
      <c r="L150" t="b">
        <v>1</v>
      </c>
      <c r="M150">
        <v>9024020</v>
      </c>
    </row>
    <row r="151" spans="1:13" x14ac:dyDescent="0.3">
      <c r="A151" s="7"/>
      <c r="C151">
        <v>2</v>
      </c>
      <c r="L151" t="b">
        <v>0</v>
      </c>
    </row>
    <row r="152" spans="1:13" x14ac:dyDescent="0.3">
      <c r="F152" s="185">
        <f>IF(G149=TRUE,M150,M151)</f>
        <v>9024020</v>
      </c>
    </row>
    <row r="154" spans="1:13" x14ac:dyDescent="0.3">
      <c r="B154" s="174" t="s">
        <v>230</v>
      </c>
      <c r="C154" s="174"/>
      <c r="D154" s="174"/>
      <c r="E154" s="174"/>
      <c r="F154" s="174"/>
      <c r="G154" s="187" t="b">
        <v>1</v>
      </c>
      <c r="H154" s="174"/>
      <c r="I154" s="174"/>
      <c r="J154" s="174"/>
      <c r="K154" s="174"/>
      <c r="L154" s="174" t="b">
        <v>1</v>
      </c>
      <c r="M154" s="174">
        <v>9024008</v>
      </c>
    </row>
    <row r="155" spans="1:13" x14ac:dyDescent="0.3">
      <c r="B155" s="174"/>
      <c r="C155" s="174">
        <v>1</v>
      </c>
      <c r="D155" s="174"/>
      <c r="E155" s="174"/>
      <c r="F155" s="174"/>
      <c r="G155" s="174"/>
      <c r="H155" s="174"/>
      <c r="I155" s="174"/>
      <c r="J155" s="174"/>
      <c r="K155" s="174"/>
      <c r="L155" s="174" t="b">
        <v>0</v>
      </c>
      <c r="M155" s="174"/>
    </row>
    <row r="156" spans="1:13" x14ac:dyDescent="0.3">
      <c r="B156" s="174"/>
      <c r="C156" s="174">
        <v>2</v>
      </c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</row>
    <row r="157" spans="1:13" x14ac:dyDescent="0.3">
      <c r="B157" s="174"/>
      <c r="C157" s="174"/>
      <c r="D157" s="174"/>
      <c r="E157" s="174"/>
      <c r="F157" s="187">
        <f>IF(G154=TRUE,M154,M155)</f>
        <v>9024008</v>
      </c>
      <c r="G157" s="174"/>
      <c r="H157" s="174"/>
      <c r="I157" s="174"/>
      <c r="J157" s="174"/>
      <c r="K157" s="174"/>
      <c r="L157" s="174"/>
      <c r="M157" s="174"/>
    </row>
    <row r="159" spans="1:13" x14ac:dyDescent="0.3">
      <c r="B159" t="s">
        <v>231</v>
      </c>
      <c r="G159" s="183" t="b">
        <v>1</v>
      </c>
      <c r="J159" t="s">
        <v>232</v>
      </c>
    </row>
    <row r="160" spans="1:13" x14ac:dyDescent="0.3">
      <c r="C160">
        <v>1</v>
      </c>
      <c r="J160" s="184" cm="1">
        <f t="array" ref="J160">_xlfn.SWITCH(G159,TRUE,1,FALSE,2)</f>
        <v>1</v>
      </c>
      <c r="L160" t="b">
        <v>1</v>
      </c>
      <c r="M160">
        <v>9024009</v>
      </c>
    </row>
    <row r="161" spans="1:13" x14ac:dyDescent="0.3">
      <c r="C161">
        <v>2</v>
      </c>
      <c r="L161" t="b">
        <v>0</v>
      </c>
    </row>
    <row r="162" spans="1:13" x14ac:dyDescent="0.3">
      <c r="A162" s="7"/>
      <c r="F162" s="185">
        <f>IF(G159=TRUE,M160,M161)</f>
        <v>9024009</v>
      </c>
    </row>
    <row r="166" spans="1:13" x14ac:dyDescent="0.3">
      <c r="A166" t="s">
        <v>189</v>
      </c>
      <c r="G166" s="183" t="b">
        <v>1</v>
      </c>
    </row>
    <row r="167" spans="1:13" x14ac:dyDescent="0.3">
      <c r="A167" s="7"/>
      <c r="B167" t="s">
        <v>227</v>
      </c>
      <c r="C167">
        <v>1</v>
      </c>
      <c r="J167" t="s">
        <v>229</v>
      </c>
      <c r="L167">
        <v>1</v>
      </c>
      <c r="M167">
        <v>9900256</v>
      </c>
    </row>
    <row r="168" spans="1:13" x14ac:dyDescent="0.3">
      <c r="C168">
        <v>2</v>
      </c>
      <c r="J168" s="184" cm="1">
        <f t="array" ref="J168">_xlfn.SWITCH(G166,TRUE,C167,FALSE,C168)</f>
        <v>1</v>
      </c>
      <c r="L168">
        <v>2</v>
      </c>
    </row>
    <row r="169" spans="1:13" x14ac:dyDescent="0.3">
      <c r="F169" s="185">
        <f>IF(J168=1,M167,M168)</f>
        <v>9900256</v>
      </c>
    </row>
    <row r="171" spans="1:13" x14ac:dyDescent="0.3">
      <c r="A171" s="7"/>
      <c r="B171" t="s">
        <v>228</v>
      </c>
      <c r="G171" s="183" t="b">
        <v>1</v>
      </c>
      <c r="L171">
        <v>1</v>
      </c>
      <c r="M171">
        <v>9900255</v>
      </c>
    </row>
    <row r="172" spans="1:13" x14ac:dyDescent="0.3">
      <c r="C172">
        <v>1</v>
      </c>
      <c r="J172" t="s">
        <v>228</v>
      </c>
      <c r="L172">
        <v>2</v>
      </c>
    </row>
    <row r="173" spans="1:13" x14ac:dyDescent="0.3">
      <c r="C173">
        <v>2</v>
      </c>
      <c r="J173" s="186" cm="1">
        <f t="array" ref="J173">_xlfn.SWITCH(G171,TRUE,C172,FALSE,C173)</f>
        <v>1</v>
      </c>
    </row>
    <row r="174" spans="1:13" x14ac:dyDescent="0.3">
      <c r="F174" s="185">
        <f>IF(J173=1,M171,M172)</f>
        <v>9900255</v>
      </c>
    </row>
    <row r="178" spans="1:16" x14ac:dyDescent="0.3">
      <c r="A178" t="s">
        <v>199</v>
      </c>
      <c r="G178" s="183" t="b">
        <v>0</v>
      </c>
      <c r="M178">
        <v>24</v>
      </c>
      <c r="N178">
        <v>25</v>
      </c>
      <c r="O178">
        <v>26</v>
      </c>
      <c r="P178">
        <v>0</v>
      </c>
    </row>
    <row r="179" spans="1:16" x14ac:dyDescent="0.3">
      <c r="C179">
        <v>1</v>
      </c>
      <c r="J179" s="184" cm="1">
        <f t="array" ref="J179">_xlfn.SWITCH(G178,TRUE,1,FALSE,2)</f>
        <v>2</v>
      </c>
      <c r="L179">
        <v>1</v>
      </c>
      <c r="M179" s="145">
        <v>1100300</v>
      </c>
      <c r="N179" s="145">
        <v>1100305</v>
      </c>
      <c r="O179" s="145">
        <v>1100306</v>
      </c>
    </row>
    <row r="180" spans="1:16" x14ac:dyDescent="0.3">
      <c r="C180">
        <v>2</v>
      </c>
      <c r="L180">
        <v>2</v>
      </c>
    </row>
    <row r="181" spans="1:16" x14ac:dyDescent="0.3">
      <c r="F181" s="185" cm="1">
        <f t="array" ref="F181">_xlfn.XLOOKUP(J179,L179:L180,_xlfn.XLOOKUP(J44,M178:P178,M179:P180,0,0))</f>
        <v>0</v>
      </c>
    </row>
    <row r="183" spans="1:16" x14ac:dyDescent="0.3">
      <c r="A183" t="s">
        <v>17</v>
      </c>
      <c r="G183" s="183" t="b">
        <v>0</v>
      </c>
    </row>
    <row r="184" spans="1:16" x14ac:dyDescent="0.3">
      <c r="C184">
        <v>1</v>
      </c>
      <c r="J184" s="77" cm="1">
        <f t="array" ref="J184">_xlfn.SWITCH(G183,TRUE,C184,FALSE,C185)</f>
        <v>2</v>
      </c>
      <c r="L184">
        <v>1</v>
      </c>
      <c r="M184">
        <v>4354104</v>
      </c>
    </row>
    <row r="185" spans="1:16" x14ac:dyDescent="0.3">
      <c r="C185">
        <v>2</v>
      </c>
      <c r="L185">
        <v>2</v>
      </c>
    </row>
    <row r="186" spans="1:16" x14ac:dyDescent="0.3">
      <c r="F186" s="185">
        <f>IF(J184=1,M184,0)</f>
        <v>0</v>
      </c>
    </row>
    <row r="189" spans="1:16" x14ac:dyDescent="0.3">
      <c r="A189" t="s">
        <v>19</v>
      </c>
      <c r="G189" s="183" t="b">
        <v>1</v>
      </c>
    </row>
    <row r="190" spans="1:16" x14ac:dyDescent="0.3">
      <c r="C190">
        <v>1</v>
      </c>
    </row>
    <row r="191" spans="1:16" x14ac:dyDescent="0.3">
      <c r="C191">
        <v>2</v>
      </c>
    </row>
    <row r="193" spans="2:13" x14ac:dyDescent="0.3">
      <c r="G193" s="183">
        <v>2</v>
      </c>
    </row>
    <row r="194" spans="2:13" x14ac:dyDescent="0.3">
      <c r="B194" t="s">
        <v>291</v>
      </c>
      <c r="L194">
        <v>1</v>
      </c>
      <c r="M194">
        <v>2600102</v>
      </c>
    </row>
    <row r="195" spans="2:13" x14ac:dyDescent="0.3">
      <c r="B195" t="s">
        <v>233</v>
      </c>
      <c r="J195" s="188" cm="1">
        <f t="array" ref="J195">_xlfn.SWITCH(G193,1,M194,2,M195,3,"")</f>
        <v>2600105</v>
      </c>
      <c r="L195">
        <v>2</v>
      </c>
      <c r="M195">
        <v>2600105</v>
      </c>
    </row>
    <row r="196" spans="2:13" x14ac:dyDescent="0.3">
      <c r="B196" t="s">
        <v>121</v>
      </c>
      <c r="L196">
        <v>3</v>
      </c>
      <c r="M196">
        <v>0</v>
      </c>
    </row>
    <row r="200" spans="2:13" x14ac:dyDescent="0.3">
      <c r="F200" s="185">
        <f>IF(G189=TRUE,J195,M196)</f>
        <v>2600105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D a t a M a s h u p   x m l n s = " h t t p : / / s c h e m a s . m i c r o s o f t . c o m / D a t a M a s h u p " > A A A A A B M D A A B Q S w M E F A A C A A g A / G N Y V 1 X r Z F + j A A A A 9 g A A A B I A H A B D b 2 5 m a W c v U G F j a 2 F n Z S 5 4 b W w g o h g A K K A U A A A A A A A A A A A A A A A A A A A A A A A A A A A A h Y + 9 D o I w G E V f h X S n f y 6 G f J T B u E l i Q m J c m 1 K h E Y q h h f J u D j 6 S r y B G U T f H e + 4 Z 7 r 1 f b 5 B N b R O N u n e m s y l i m K J I W 9 W V x l Y p G v w p X q N M w F 6 q s 6 x 0 N M v W J Z M r U 1 R 7 f 0 k I C S H g s M J d X x F O K S P H f F e o W r c S f W T z X 4 6 N d V 5 a p Z G A w 2 u M 4 J h x h j n l m A J Z I O T G f o W 5 p 8 / 2 B 8 J m a P z Q a + H G u N g C W S K Q 9 w f x A F B L A w Q U A A I A C A D 8 Y 1 h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/ G N Y V y i K R 7 g O A A A A E Q A A A B M A H A B G b 3 J t d W x h c y 9 T Z W N 0 a W 9 u M S 5 t I K I Y A C i g F A A A A A A A A A A A A A A A A A A A A A A A A A A A A C t O T S 7 J z M 9 T C I b Q h t Y A U E s B A i 0 A F A A C A A g A / G N Y V 1 X r Z F + j A A A A 9 g A A A B I A A A A A A A A A A A A A A A A A A A A A A E N v b m Z p Z y 9 Q Y W N r Y W d l L n h t b F B L A Q I t A B Q A A g A I A P x j W F c P y u m r p A A A A O k A A A A T A A A A A A A A A A A A A A A A A O 8 A A A B b Q 2 9 u d G V u d F 9 U e X B l c 1 0 u e G 1 s U E s B A i 0 A F A A C A A g A / G N Y V y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E C i e Y d D c B Z K h 1 3 Z O f E 7 2 h 0 A A A A A A g A A A A A A A 2 Y A A M A A A A A Q A A A A 4 j i u 3 y V 7 A B z m 2 s B P 7 e W y 0 Q A A A A A E g A A A o A A A A B A A A A B W v c l D q 6 / P s K Y 0 P Q c x v t b 4 U A A A A I k i F i v i D 7 B i / F R j 0 w W u b H m 6 3 L G D f J 4 5 3 V 7 g / Y t M X q y M I g T 4 C x H k G z V 5 7 9 e D 5 r 3 i i 9 O p e 2 p K G N F l l B W h 4 i N k z g 0 I X I N q q 9 n M s U c m 3 b n J v b f b F A A A A I f R n 1 6 o t 3 h n 1 K 1 d w G 5 F 8 l Q g C n m U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38C8C14C8C69A41A11C6E701AE214E4" ma:contentTypeVersion="4" ma:contentTypeDescription="Create a new document." ma:contentTypeScope="" ma:versionID="9ea04daab5346e216bd156bf8f6ba901">
  <xsd:schema xmlns:xsd="http://www.w3.org/2001/XMLSchema" xmlns:xs="http://www.w3.org/2001/XMLSchema" xmlns:p="http://schemas.microsoft.com/office/2006/metadata/properties" xmlns:ns2="7d29f085-2ebe-4337-9e3e-a72d514801f8" targetNamespace="http://schemas.microsoft.com/office/2006/metadata/properties" ma:root="true" ma:fieldsID="3a18c2ab59a5bd9dc88935c6d298c7b5" ns2:_="">
    <xsd:import namespace="7d29f085-2ebe-4337-9e3e-a72d51480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29f085-2ebe-4337-9e3e-a72d514801f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012F824-4A98-4611-9950-A59279A868A7}">
  <ds:schemaRefs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purl.org/dc/terms/"/>
    <ds:schemaRef ds:uri="7d29f085-2ebe-4337-9e3e-a72d514801f8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179B2900-7F0F-4F80-B9A3-04CDBF086E45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85EE257C-9A04-4C9F-A03A-C1056D7637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29f085-2ebe-4337-9e3e-a72d51480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839DF806-ACB8-4079-8530-2C6E3EF9A01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X3 model</vt:lpstr>
      <vt:lpstr>Formulas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Mikael Beskow</dc:creator>
  <cp:keywords/>
  <dc:description/>
  <cp:lastModifiedBy>Therese Ahlqvist</cp:lastModifiedBy>
  <cp:revision/>
  <cp:lastPrinted>2024-08-29T11:54:56Z</cp:lastPrinted>
  <dcterms:created xsi:type="dcterms:W3CDTF">2023-02-20T15:20:29Z</dcterms:created>
  <dcterms:modified xsi:type="dcterms:W3CDTF">2024-09-06T07:23:30Z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0x010100C38C8C14C8C69A41A11C6E701AE214E4</vt:lpwstr>
  </property>
</Properties>
</file>