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4520" windowHeight="14250" tabRatio="727"/>
  </bookViews>
  <sheets>
    <sheet name="Formulär" sheetId="21764" r:id="rId1"/>
    <sheet name="Tabell höjningar" sheetId="21771" state="hidden" r:id="rId2"/>
    <sheet name="Databas gafflar" sheetId="21767" state="hidden" r:id="rId3"/>
    <sheet name="tabell ny" sheetId="21775" r:id="rId4"/>
    <sheet name="Databas fästen bakaxel" sheetId="21769" state="hidden" r:id="rId5"/>
    <sheet name="Databas gafflar (2)" sheetId="21770" state="hidden" r:id="rId6"/>
    <sheet name="Blad1" sheetId="1" state="hidden" r:id="rId7"/>
    <sheet name="Sorterings underlag" sheetId="1476" state="hidden" r:id="rId8"/>
    <sheet name="Lista" sheetId="21766" state="hidden" r:id="rId9"/>
    <sheet name="Blad3 (2)" sheetId="21765" state="hidden" r:id="rId10"/>
    <sheet name="Blad6" sheetId="21768" state="hidden" r:id="rId11"/>
    <sheet name="Blad2" sheetId="21772" state="hidden" r:id="rId12"/>
    <sheet name="tabell översikt alla" sheetId="21773" state="hidden" r:id="rId13"/>
  </sheets>
  <calcPr calcId="125725"/>
</workbook>
</file>

<file path=xl/calcChain.xml><?xml version="1.0" encoding="utf-8"?>
<calcChain xmlns="http://schemas.openxmlformats.org/spreadsheetml/2006/main">
  <c r="O2" i="21767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  <c r="L1"/>
  <c r="AA14" i="21764" l="1"/>
  <c r="AA13"/>
  <c r="AA17"/>
  <c r="AA16"/>
  <c r="Z14"/>
  <c r="Z13"/>
  <c r="Z17"/>
  <c r="Z16"/>
  <c r="Y14"/>
  <c r="Y13"/>
  <c r="Y17"/>
  <c r="Y16"/>
  <c r="U17"/>
  <c r="T17"/>
  <c r="T16"/>
  <c r="U16" s="1"/>
  <c r="T15"/>
  <c r="U15" s="1"/>
  <c r="T14"/>
  <c r="U14" s="1"/>
  <c r="T13"/>
  <c r="U13" s="1"/>
  <c r="V13" l="1"/>
  <c r="V16"/>
  <c r="V17"/>
  <c r="V14"/>
  <c r="E46"/>
  <c r="B23"/>
  <c r="V5"/>
  <c r="Q4"/>
  <c r="V3"/>
  <c r="K9" s="1"/>
  <c r="L9" s="1"/>
  <c r="D21" i="1"/>
  <c r="D22"/>
  <c r="D23"/>
  <c r="E27"/>
  <c r="D32"/>
  <c r="D36"/>
  <c r="S4" i="21765"/>
  <c r="S6"/>
  <c r="S12"/>
  <c r="T6"/>
  <c r="U6"/>
  <c r="S7"/>
  <c r="S8"/>
  <c r="H4" i="21768"/>
  <c r="H11"/>
  <c r="H5"/>
  <c r="I5"/>
  <c r="H6"/>
  <c r="H7"/>
  <c r="U3" i="21764"/>
  <c r="J9" s="1"/>
  <c r="Q5"/>
  <c r="R5"/>
  <c r="Q6"/>
  <c r="E23" s="1"/>
  <c r="Q7"/>
  <c r="Y8"/>
  <c r="Z8"/>
  <c r="E5" i="21771"/>
  <c r="F5"/>
  <c r="G5"/>
  <c r="H5"/>
  <c r="I5"/>
  <c r="J5"/>
  <c r="K5"/>
  <c r="L5"/>
  <c r="M5"/>
  <c r="D44"/>
  <c r="E44"/>
  <c r="F44"/>
  <c r="G44"/>
  <c r="H44"/>
  <c r="I44"/>
  <c r="J44"/>
  <c r="K44"/>
  <c r="L44"/>
  <c r="M44"/>
  <c r="D70"/>
  <c r="E70"/>
  <c r="F70"/>
  <c r="G70"/>
  <c r="H70"/>
  <c r="I70"/>
  <c r="J70"/>
  <c r="K70"/>
  <c r="L70"/>
  <c r="M70"/>
  <c r="E84"/>
  <c r="F84"/>
  <c r="G84"/>
  <c r="H84"/>
  <c r="I84"/>
  <c r="J84"/>
  <c r="K84"/>
  <c r="L84"/>
  <c r="M84"/>
  <c r="E35" i="21764" l="1"/>
  <c r="U5"/>
  <c r="U7" s="1"/>
  <c r="U9" s="1"/>
  <c r="J13" s="1"/>
  <c r="F23"/>
  <c r="D35"/>
  <c r="Q8"/>
  <c r="L42" s="1"/>
  <c r="D23"/>
  <c r="E31" l="1"/>
  <c r="E30"/>
  <c r="W6"/>
  <c r="W7" s="1"/>
  <c r="L11" s="1"/>
  <c r="J11"/>
  <c r="E44"/>
  <c r="D42"/>
  <c r="E42"/>
  <c r="V6"/>
  <c r="E27"/>
  <c r="D27"/>
  <c r="D44"/>
  <c r="E29"/>
  <c r="W9" l="1"/>
  <c r="V7"/>
  <c r="V9" s="1"/>
  <c r="K13" s="1"/>
  <c r="L13" l="1"/>
  <c r="L18"/>
  <c r="K11"/>
</calcChain>
</file>

<file path=xl/sharedStrings.xml><?xml version="1.0" encoding="utf-8"?>
<sst xmlns="http://schemas.openxmlformats.org/spreadsheetml/2006/main" count="4733" uniqueCount="446">
  <si>
    <t>artnr</t>
  </si>
  <si>
    <t>Namn</t>
  </si>
  <si>
    <t>Länkhjul 5"/115mm standardbana</t>
  </si>
  <si>
    <t>2000001</t>
  </si>
  <si>
    <t>Länkhjul 5"/120mm tjock bana</t>
  </si>
  <si>
    <t>2000005</t>
  </si>
  <si>
    <t>Länkhjul 5"/115mm standardbana med mont.detaljer</t>
  </si>
  <si>
    <t>2000006</t>
  </si>
  <si>
    <t>Länkhjul 5"/120mm tjock bana med mont.detaljer</t>
  </si>
  <si>
    <t>2000010</t>
  </si>
  <si>
    <t>Gummibana std 5"/115mm</t>
  </si>
  <si>
    <t>2000011</t>
  </si>
  <si>
    <t>Gummibana tjock 5"/120mm</t>
  </si>
  <si>
    <t>2000020</t>
  </si>
  <si>
    <t>Plastfälg 5"  m lager o bussn</t>
  </si>
  <si>
    <t>2000021</t>
  </si>
  <si>
    <t>Lager 608 ZZ länkhjul</t>
  </si>
  <si>
    <t>2000022</t>
  </si>
  <si>
    <t>Plastfälg 5"</t>
  </si>
  <si>
    <t>2000023</t>
  </si>
  <si>
    <t>Lager 626 ZZ C3 länkhjul light</t>
  </si>
  <si>
    <t>2000030</t>
  </si>
  <si>
    <t>Länkhjul 5"/115mm SLUT Hårda</t>
  </si>
  <si>
    <t>2000032</t>
  </si>
  <si>
    <t>Länkhjul 6"/150mm</t>
  </si>
  <si>
    <t>2000033</t>
  </si>
  <si>
    <t>Länkhjul 6"/150mm med mont.detaljer</t>
  </si>
  <si>
    <t>2000040</t>
  </si>
  <si>
    <t>Länkhjul 3"/87mm STD</t>
  </si>
  <si>
    <t>2000041</t>
  </si>
  <si>
    <t>Gummibana 3"/87mm</t>
  </si>
  <si>
    <t>2000042</t>
  </si>
  <si>
    <t>Gummibana 3"/87m light EJ SÄLJ</t>
  </si>
  <si>
    <t>2000045</t>
  </si>
  <si>
    <t>Länkhjul 3"/87mm standard med mont.detaljer</t>
  </si>
  <si>
    <t>2000050</t>
  </si>
  <si>
    <t>Länkhjul 3"/87mm hårda</t>
  </si>
  <si>
    <t>2000051</t>
  </si>
  <si>
    <t>Länkhjul 3"/87mm hård utan lager och bussning</t>
  </si>
  <si>
    <t>2000060</t>
  </si>
  <si>
    <t>Länkhjul 3"/86mm light FINNS EJ</t>
  </si>
  <si>
    <t>2000066</t>
  </si>
  <si>
    <t>Distans centrum länkhjul U2 light</t>
  </si>
  <si>
    <t>2000067</t>
  </si>
  <si>
    <t>Distans länkhjul U2 light</t>
  </si>
  <si>
    <t>2000150</t>
  </si>
  <si>
    <t>Plastfälg 3" med lager och bussning</t>
  </si>
  <si>
    <t>2000151</t>
  </si>
  <si>
    <t>Plastfälg 3"</t>
  </si>
  <si>
    <t>2004112</t>
  </si>
  <si>
    <t>Gaffel 6"/150 mm äldre std komp m hjul</t>
  </si>
  <si>
    <t>2004200</t>
  </si>
  <si>
    <t>Gaffel äldre std</t>
  </si>
  <si>
    <t>2004200B</t>
  </si>
  <si>
    <t>Gaffel std bearbetning</t>
  </si>
  <si>
    <t>2004200P</t>
  </si>
  <si>
    <t>Profil Gaffel std</t>
  </si>
  <si>
    <t>2004201</t>
  </si>
  <si>
    <t>Gaffel äldre std komp m tapp</t>
  </si>
  <si>
    <t>2004202</t>
  </si>
  <si>
    <t>Gaffel äldre std komp m 26" tapp</t>
  </si>
  <si>
    <t>2004205</t>
  </si>
  <si>
    <t>Gaffel Bambino22-24" med tapp</t>
  </si>
  <si>
    <t>2004211</t>
  </si>
  <si>
    <t>Gaffel komp med gam tapp st</t>
  </si>
  <si>
    <t>2004220</t>
  </si>
  <si>
    <t>Gaffel äldre för 6"/150mm hjul</t>
  </si>
  <si>
    <t>2004221</t>
  </si>
  <si>
    <t>Gaffel äldre 6"/150mm m tapp</t>
  </si>
  <si>
    <t>2004231</t>
  </si>
  <si>
    <t>Gaffel kort med tapp</t>
  </si>
  <si>
    <t>2004232</t>
  </si>
  <si>
    <t>Gaffel kort med 26" tapp</t>
  </si>
  <si>
    <t>2004300</t>
  </si>
  <si>
    <t>Gaffel Bambino 22-24"</t>
  </si>
  <si>
    <t>2004300B</t>
  </si>
  <si>
    <t>Gaffel Bambino bearbetning</t>
  </si>
  <si>
    <t>2004400</t>
  </si>
  <si>
    <t>Gaffel Bambino 20"</t>
  </si>
  <si>
    <t>2004400B</t>
  </si>
  <si>
    <t>Gaffel Bambino 20" bearbetning</t>
  </si>
  <si>
    <t>2004401</t>
  </si>
  <si>
    <t>Gaffel Bambino 20" med tapp</t>
  </si>
  <si>
    <t>2004500</t>
  </si>
  <si>
    <t>Gaffel S2</t>
  </si>
  <si>
    <t>2004500B</t>
  </si>
  <si>
    <t>Gaffel S2 bearbetning</t>
  </si>
  <si>
    <t>2004501</t>
  </si>
  <si>
    <t>Gaffel S2 med tapp</t>
  </si>
  <si>
    <t>2004502</t>
  </si>
  <si>
    <t>Gaffel S2 med 26" tapp</t>
  </si>
  <si>
    <t>2004510</t>
  </si>
  <si>
    <t>Gaffel S2 6"</t>
  </si>
  <si>
    <t>2004511</t>
  </si>
  <si>
    <t>Gaffel S2 6" med tapp</t>
  </si>
  <si>
    <t>2004515</t>
  </si>
  <si>
    <t>Gaffel S2 6" kompl med hjul 6"</t>
  </si>
  <si>
    <t>2004520</t>
  </si>
  <si>
    <t>Gaffel S2 22"-24"</t>
  </si>
  <si>
    <t>2004521</t>
  </si>
  <si>
    <t>Gaffel S2 22"-24" med tapp</t>
  </si>
  <si>
    <t>2300000</t>
  </si>
  <si>
    <t>Gaffel äldre komp m hjul std</t>
  </si>
  <si>
    <t>2300001</t>
  </si>
  <si>
    <t>Gaffel äldre komp m hjul gam tapp st</t>
  </si>
  <si>
    <t>2300002</t>
  </si>
  <si>
    <t>Gaffel komp Bambino22-24" med hjul</t>
  </si>
  <si>
    <t>2300003</t>
  </si>
  <si>
    <t>Gaffel äldre komp m hjul tjock bana st</t>
  </si>
  <si>
    <t>2300004</t>
  </si>
  <si>
    <t>Gaffel kort med std 3"/87mm hjul</t>
  </si>
  <si>
    <t>2300005</t>
  </si>
  <si>
    <t>Gaffel kort m hårda 3"/87mm hjul</t>
  </si>
  <si>
    <t>2300006</t>
  </si>
  <si>
    <t>Gaffel kort m hårda 3"/87mm hjul 18mm-tapp</t>
  </si>
  <si>
    <t>2300007</t>
  </si>
  <si>
    <t>Gaffeltapp  Holland 7mm hög</t>
  </si>
  <si>
    <t>2300008</t>
  </si>
  <si>
    <t>Gaffel kort m hårda 3"/87mm hjul 26"</t>
  </si>
  <si>
    <t>2300010</t>
  </si>
  <si>
    <t>Gaffeltapp  äldre</t>
  </si>
  <si>
    <t>2300010S</t>
  </si>
  <si>
    <t>Gaffeltapp stål äldre</t>
  </si>
  <si>
    <t>2300011</t>
  </si>
  <si>
    <t>Gaffeltapp  Holland</t>
  </si>
  <si>
    <t>2300012</t>
  </si>
  <si>
    <t>Gaffeltapp  Holland 12mm hög</t>
  </si>
  <si>
    <t>2300013</t>
  </si>
  <si>
    <t>Gaffel äldre std med std länkhjul (för 26")</t>
  </si>
  <si>
    <t>2300014</t>
  </si>
  <si>
    <t>Gaffel kort med 3"/87mm hjul 26"</t>
  </si>
  <si>
    <t>2300015</t>
  </si>
  <si>
    <t>Gaffel kort med 3"/87mm hjul 25"</t>
  </si>
  <si>
    <t>2300018</t>
  </si>
  <si>
    <t>Gaffeltapp std +10 mm</t>
  </si>
  <si>
    <t>2300020</t>
  </si>
  <si>
    <t>Lagerhylsa gaffeltapp Holland</t>
  </si>
  <si>
    <t>2300022</t>
  </si>
  <si>
    <t>Gaffel komp Bambino 20" med hjul</t>
  </si>
  <si>
    <t>2300023</t>
  </si>
  <si>
    <t>Gaffeltapp std +15 mm</t>
  </si>
  <si>
    <t>2300024</t>
  </si>
  <si>
    <t>Gaffeltapp 26" +15 mm</t>
  </si>
  <si>
    <t>2300025</t>
  </si>
  <si>
    <t>Gaffeltapp Special</t>
  </si>
  <si>
    <t>2300026</t>
  </si>
  <si>
    <t>Gaffeltapp 26"</t>
  </si>
  <si>
    <t>2300027</t>
  </si>
  <si>
    <t>Lagerhylsa 26"</t>
  </si>
  <si>
    <t>2300028</t>
  </si>
  <si>
    <t>Förhöjningssats 26"</t>
  </si>
  <si>
    <t>2300030</t>
  </si>
  <si>
    <t>Sänkningssats</t>
  </si>
  <si>
    <t>2300040</t>
  </si>
  <si>
    <t>Gaffel S2 kompl med hjul</t>
  </si>
  <si>
    <t>2300041</t>
  </si>
  <si>
    <t>Gaffel S2 kompl med hjul för 26"</t>
  </si>
  <si>
    <t>2300042</t>
  </si>
  <si>
    <t>Gaffel S2 22-24" kompl med hjul</t>
  </si>
  <si>
    <t>2300043</t>
  </si>
  <si>
    <t>Gaffel S2 kompl med hjul tjock bana</t>
  </si>
  <si>
    <t>2300044</t>
  </si>
  <si>
    <t>Gaffel S2 kompl med hjul för 25"</t>
  </si>
  <si>
    <t>2300045</t>
  </si>
  <si>
    <t>Gaffel S2 med 25" tapp</t>
  </si>
  <si>
    <t>2300046</t>
  </si>
  <si>
    <t>Gaffel S2 kompl med hjul 6", för 26"</t>
  </si>
  <si>
    <t>2300060</t>
  </si>
  <si>
    <t>Gaffel U2 light kompl med hjul</t>
  </si>
  <si>
    <t>2300061</t>
  </si>
  <si>
    <t>Gaffel U2 light med tapp 24"</t>
  </si>
  <si>
    <t>2300062</t>
  </si>
  <si>
    <t>Gaffel U2 light med tapp 25"</t>
  </si>
  <si>
    <t>2300070</t>
  </si>
  <si>
    <t>Gaffel U2 light kompl med hjul 26"</t>
  </si>
  <si>
    <t>2300071</t>
  </si>
  <si>
    <t>Gaffel U2 light med tapp 26"</t>
  </si>
  <si>
    <t>2300072</t>
  </si>
  <si>
    <t>Gaffel U2 light kompl med hjul 25"</t>
  </si>
  <si>
    <t>2300080</t>
  </si>
  <si>
    <t>Gaffel S2 6" kompl med hjul 5"</t>
  </si>
  <si>
    <t>2300081</t>
  </si>
  <si>
    <t>Gaffel komp Bambino 22-24" med hjul (24) +10</t>
  </si>
  <si>
    <t>2300082</t>
  </si>
  <si>
    <t>Gaffel komp Bambino 22-24"  26"" med hjul</t>
  </si>
  <si>
    <t>2300083</t>
  </si>
  <si>
    <t>Gaffel S2 kompl med hjul för 26" +15</t>
  </si>
  <si>
    <t>2300084</t>
  </si>
  <si>
    <t>Gaffel äldre komp m hjul std +10</t>
  </si>
  <si>
    <t>2300085</t>
  </si>
  <si>
    <t>Gaffel äldre komp m hjul std för 26"</t>
  </si>
  <si>
    <t>2300086</t>
  </si>
  <si>
    <t>Gaffel S2 6" kompl med hjul 3"</t>
  </si>
  <si>
    <t>2300087</t>
  </si>
  <si>
    <t>Gaffel S2 6" kompl med hjul 3" +10</t>
  </si>
  <si>
    <t>2300088</t>
  </si>
  <si>
    <t>Gaffel S2 kompl med hjul 3"</t>
  </si>
  <si>
    <t>2300089</t>
  </si>
  <si>
    <t>Gaffel komp Bambino 22-24" med hjul 3"</t>
  </si>
  <si>
    <t>2300090</t>
  </si>
  <si>
    <t>Gaffel komp Bambino 22-24" med hjul 3" +10</t>
  </si>
  <si>
    <t>2300091</t>
  </si>
  <si>
    <t>Gaffel S2 kompl med hjul 3" för 26"</t>
  </si>
  <si>
    <t>2300092</t>
  </si>
  <si>
    <t>Gaffel komp Bambino 22-24" för 26" med hjul 3"</t>
  </si>
  <si>
    <t>2300093</t>
  </si>
  <si>
    <t>Gaffel äldre komp m hjul std 3"</t>
  </si>
  <si>
    <t>2300094</t>
  </si>
  <si>
    <t>Gaffel S2 6" kompl med hjul 5" tjock bana</t>
  </si>
  <si>
    <t>2300095</t>
  </si>
  <si>
    <t>Gaffel komp Bambino 22-24" med hjul (24) +10 tjock</t>
  </si>
  <si>
    <t>2300096</t>
  </si>
  <si>
    <t>Gaffel komp Bambino 22-24"  26"" med hjul tjock ba</t>
  </si>
  <si>
    <t>2300097</t>
  </si>
  <si>
    <t>Gaffel S2 kompl med hjul för 26" +15 tjock bana</t>
  </si>
  <si>
    <t>2300098</t>
  </si>
  <si>
    <t>Gaffel äldre komp m hjul std +10 tjock bana</t>
  </si>
  <si>
    <t>2300099</t>
  </si>
  <si>
    <t>Gaffel äldre komp m hjul std för 26" tjock bana</t>
  </si>
  <si>
    <t>2300100</t>
  </si>
  <si>
    <t>Gaffel S2 kompl med hjul 6"</t>
  </si>
  <si>
    <t>2300101</t>
  </si>
  <si>
    <t>Gaffel komp Bambino22-24" med hjul 6"</t>
  </si>
  <si>
    <t>2300102</t>
  </si>
  <si>
    <t>Gaffel komp Bambino22-24" med hjul 6" +10</t>
  </si>
  <si>
    <t>2300103</t>
  </si>
  <si>
    <t>Gaffel komp Bambino22-24" med hjul 6" för 26"</t>
  </si>
  <si>
    <t>2300104</t>
  </si>
  <si>
    <t>Gaffel äldre std med 6" för 26"</t>
  </si>
  <si>
    <t>2300105</t>
  </si>
  <si>
    <t>Gaffel S2 kompl med hjul 6" för 26" +15</t>
  </si>
  <si>
    <t>2300106</t>
  </si>
  <si>
    <t>Gaffel äldre komp m hjul 6"</t>
  </si>
  <si>
    <t>2300107</t>
  </si>
  <si>
    <t>Gaffel S2 kompl med hjul för 26" tjock bana</t>
  </si>
  <si>
    <t>2300108</t>
  </si>
  <si>
    <t>Gaffel S2 22-24" kompl med hjul tjock bana</t>
  </si>
  <si>
    <t>2300109</t>
  </si>
  <si>
    <t>Gaffel S2 6" kompl med hjul 5" +10</t>
  </si>
  <si>
    <t>2300110</t>
  </si>
  <si>
    <t>Gaffeltapp  std</t>
  </si>
  <si>
    <t>2404002</t>
  </si>
  <si>
    <t>Gaffel kort</t>
  </si>
  <si>
    <t>2404003</t>
  </si>
  <si>
    <t>Gaffel tipphjul basket</t>
  </si>
  <si>
    <t>2404010</t>
  </si>
  <si>
    <t>Gaffel U2 light</t>
  </si>
  <si>
    <t>Stol</t>
  </si>
  <si>
    <t>drivhjul</t>
  </si>
  <si>
    <t>Höjning</t>
  </si>
  <si>
    <t>Länkhjul</t>
  </si>
  <si>
    <t xml:space="preserve">S2 3 </t>
  </si>
  <si>
    <t>S2 5</t>
  </si>
  <si>
    <t>S2 6</t>
  </si>
  <si>
    <t>U2 5</t>
  </si>
  <si>
    <t>U2 6</t>
  </si>
  <si>
    <t xml:space="preserve">U2 3 </t>
  </si>
  <si>
    <t>S2</t>
  </si>
  <si>
    <t>U2</t>
  </si>
  <si>
    <t>finns ej</t>
  </si>
  <si>
    <t>Fäste bakaxel komplett förhöjning 10 mm</t>
  </si>
  <si>
    <t>Fäste bakaxel komplett förhöjning 20 mm</t>
  </si>
  <si>
    <t>Fäste bakaxel komplett förhöjning 30 mm</t>
  </si>
  <si>
    <t>Fäste bakaxel komplett förhöjning 40 mm</t>
  </si>
  <si>
    <t>Fäste bakaxel komplett förhöjning 50 mm</t>
  </si>
  <si>
    <t>Fäste bakaxel komplett förhöjning 60 mm</t>
  </si>
  <si>
    <t>Fäste bakaxel komplett förhöjning 70 mm</t>
  </si>
  <si>
    <t>Std</t>
  </si>
  <si>
    <t>Standard bakaxel</t>
  </si>
  <si>
    <t>ej</t>
  </si>
  <si>
    <t>finns ej lämplig gaffel</t>
  </si>
  <si>
    <t>för låg</t>
  </si>
  <si>
    <t>finns inte</t>
  </si>
  <si>
    <t>Behövs specialtillverkad gaffel, höjd 135</t>
  </si>
  <si>
    <t>blir för låg</t>
  </si>
  <si>
    <t>Behövs specialtillverkad gaffel, höjd 122</t>
  </si>
  <si>
    <t>Fotbåge endast i 3 översta hålen.</t>
  </si>
  <si>
    <t>går men</t>
  </si>
  <si>
    <t>behövs specialtillverkad gaffel, höjd 135</t>
  </si>
  <si>
    <t>eller med fotbåge med liten hälbåge. 360 00 31-34.</t>
  </si>
  <si>
    <t>behövs specialtillverkad gaffel, höjd 142</t>
  </si>
  <si>
    <t>blir för hög fram</t>
  </si>
  <si>
    <t>höjd fram</t>
  </si>
  <si>
    <t>höjd bak</t>
  </si>
  <si>
    <t>Höjd jämfört med 24"</t>
  </si>
  <si>
    <t>Drivhjul</t>
  </si>
  <si>
    <t>std</t>
  </si>
  <si>
    <t>höjd efter höjning</t>
  </si>
  <si>
    <t>original</t>
  </si>
  <si>
    <t>efter höjning</t>
  </si>
  <si>
    <t>skillnad</t>
  </si>
  <si>
    <t>6" länkhjul passar inte på U2</t>
  </si>
  <si>
    <t>Länkhjul tar i fotstöd</t>
  </si>
  <si>
    <t>6" länkhjul passar inte på U3</t>
  </si>
  <si>
    <t>6" länkhjul passar inte på U4</t>
  </si>
  <si>
    <t>6" länkhjul passar inte på U5</t>
  </si>
  <si>
    <t>6" länkhjul passar inte på U6</t>
  </si>
  <si>
    <t>6" länkhjul passar inte på U7</t>
  </si>
  <si>
    <t>6" länkhjul passar inte på U8</t>
  </si>
  <si>
    <t>6" länkhjul passar inte på U9</t>
  </si>
  <si>
    <t>6" länkhjul passar inte på U10</t>
  </si>
  <si>
    <t>6" länkhjul passar inte på U11</t>
  </si>
  <si>
    <t>6" länkhjul passar inte på U12</t>
  </si>
  <si>
    <t>6" länkhjul passar inte på U13</t>
  </si>
  <si>
    <t>6" länkhjul passar inte på U14</t>
  </si>
  <si>
    <t>6" länkhjul passar inte på U15</t>
  </si>
  <si>
    <t>6" länkhjul passar inte på U16</t>
  </si>
  <si>
    <t>6" länkhjul passar inte på U17</t>
  </si>
  <si>
    <t>6" länkhjul passar inte på U18</t>
  </si>
  <si>
    <t>6" länkhjul passar inte på U19</t>
  </si>
  <si>
    <t>6" länkhjul passar inte på U20</t>
  </si>
  <si>
    <t>6" länkhjul passar inte på U21</t>
  </si>
  <si>
    <t>6" länkhjul passar inte på U22</t>
  </si>
  <si>
    <t>6" länkhjul passar inte på U23</t>
  </si>
  <si>
    <t>6" länkhjul passar inte på U24</t>
  </si>
  <si>
    <t>6" länkhjul passar inte på U25</t>
  </si>
  <si>
    <t>6" länkhjul passar inte på U26</t>
  </si>
  <si>
    <t>6" länkhjul passar inte på U27</t>
  </si>
  <si>
    <t>6" länkhjul passar inte på U28</t>
  </si>
  <si>
    <t>6" länkhjul passar inte på U29</t>
  </si>
  <si>
    <t>6" länkhjul passar inte på U30</t>
  </si>
  <si>
    <t>6" länkhjul passar inte på U31</t>
  </si>
  <si>
    <t>6" länkhjul passar inte på U32</t>
  </si>
  <si>
    <t>6" länkhjul passar inte på U33</t>
  </si>
  <si>
    <t>6" länkhjul passar inte på U34</t>
  </si>
  <si>
    <t>6" länkhjul passar inte på U35</t>
  </si>
  <si>
    <t>6" länkhjul passar inte på U36</t>
  </si>
  <si>
    <t>6" länkhjul passar inte på U37</t>
  </si>
  <si>
    <t>6" länkhjul passar inte på U38</t>
  </si>
  <si>
    <t>6" länkhjul passar inte på U39</t>
  </si>
  <si>
    <t>6" länkhjul passar inte på U40</t>
  </si>
  <si>
    <t>6" länkhjul passar inte på U41</t>
  </si>
  <si>
    <t>6" länkhjul passar inte på U42</t>
  </si>
  <si>
    <t>6" länkhjul passar inte på U43</t>
  </si>
  <si>
    <t>6" länkhjul passar inte på U44</t>
  </si>
  <si>
    <t>6" länkhjul passar inte på U45</t>
  </si>
  <si>
    <t>går ej</t>
  </si>
  <si>
    <t>Fotbåge endast i 4 översta hålen.</t>
  </si>
  <si>
    <t>Fäste</t>
  </si>
  <si>
    <t>330 25 10</t>
  </si>
  <si>
    <t>330 25 20</t>
  </si>
  <si>
    <t>330 25 30</t>
  </si>
  <si>
    <t>330 25 40</t>
  </si>
  <si>
    <t>330 25 50</t>
  </si>
  <si>
    <t>330 25 60</t>
  </si>
  <si>
    <t>330 25 70</t>
  </si>
  <si>
    <t>5"</t>
  </si>
  <si>
    <t>länkhjul</t>
  </si>
  <si>
    <t>20"</t>
  </si>
  <si>
    <t>artikel nummer gaffel</t>
  </si>
  <si>
    <t>22"</t>
  </si>
  <si>
    <t>24"</t>
  </si>
  <si>
    <t>25"</t>
  </si>
  <si>
    <t>26"</t>
  </si>
  <si>
    <t>x</t>
  </si>
  <si>
    <t>3"</t>
  </si>
  <si>
    <t>6"</t>
  </si>
  <si>
    <t>special höjd 135</t>
  </si>
  <si>
    <t>höjd 122</t>
  </si>
  <si>
    <t>tar i fotbåge, 2 nedre hål</t>
  </si>
  <si>
    <t>ok.</t>
  </si>
  <si>
    <t>special höjd 142</t>
  </si>
  <si>
    <t>Bambino</t>
  </si>
  <si>
    <t>ingen lämplig</t>
  </si>
  <si>
    <t>X 136</t>
  </si>
  <si>
    <t>X 192</t>
  </si>
  <si>
    <t>X 202</t>
  </si>
  <si>
    <t>Bambino 6</t>
  </si>
  <si>
    <t>Behövs specialtillverkad gaffel, höjd 136</t>
  </si>
  <si>
    <t>Behövs specialtillverkad gaffel, höjd 202</t>
  </si>
  <si>
    <t>Behövs specialtillverkad gaffel, höjd 192</t>
  </si>
  <si>
    <t>Behövs specialtillverkad gaffel, höjd 242</t>
  </si>
  <si>
    <t>6" länkhjul passar inte på Bambino</t>
  </si>
  <si>
    <t xml:space="preserve">Fotbåge endast i 3 översta hålen. </t>
  </si>
  <si>
    <t>förhöjning lagerhylsa 26"</t>
  </si>
  <si>
    <t>Tapp 26"</t>
  </si>
  <si>
    <t>Utgått. (Gaffel kort med 3"/87mm hjul 25")</t>
  </si>
  <si>
    <t>tapp +10 har utgått. Använd tapp +15 på gaffel kort</t>
  </si>
  <si>
    <t>Utgått. Gaffel komp Bambino 22-24" med hjul (24) +10</t>
  </si>
  <si>
    <t>Utgått. Gaffel äldre komp m hjul std +10</t>
  </si>
  <si>
    <t>Har utgått. Gaffel komp Bambino 22-24" med hjul 3" +10</t>
  </si>
  <si>
    <t>Gaffel 90, hjul 90, tapp 3</t>
  </si>
  <si>
    <t>Gaffel 120, hjul 120, tapp 3</t>
  </si>
  <si>
    <t>Gaffel 75, hjul 90, tapp 3</t>
  </si>
  <si>
    <t>Gaffel 75, hjul 120, tapp 3</t>
  </si>
  <si>
    <t>Gaffel 105, tapp 33</t>
  </si>
  <si>
    <t>Länkhjul S3, 120</t>
  </si>
  <si>
    <t>Gaffel 120, tapp 33</t>
  </si>
  <si>
    <t>Gaffel 120, hjul 90, tapp 3</t>
  </si>
  <si>
    <t>Länkhjul S3, 90</t>
  </si>
  <si>
    <t>Gaffel 120, hjul 150, tapp 3</t>
  </si>
  <si>
    <t>S3</t>
  </si>
  <si>
    <t>OBS !  om artikel ovan  (från S2 sortimentet) har utgått , använd nedan (från S3 sortiment):</t>
  </si>
  <si>
    <t>byt till tapp +15 (i första hand)</t>
  </si>
  <si>
    <t>tapp +10 har utgått. Använd tapp +15 på gaffel kort (i första hand)</t>
  </si>
  <si>
    <t>tapp +10 har utgått. Använd tapp +15 (i första hand)</t>
  </si>
  <si>
    <t>Länkhjul S3, 150</t>
  </si>
  <si>
    <t>Gaffel 105, hjul 120, tapp 3</t>
  </si>
  <si>
    <t>Gaffel 90, hjul 120, tapp 3</t>
  </si>
  <si>
    <t>Gaffel 90, Hjul 90, Tapp 8</t>
  </si>
  <si>
    <t>Gaffel 105, Hjul 90, Tapp 8</t>
  </si>
  <si>
    <t>Gaffel 120, Hjul 90, Tapp 8</t>
  </si>
  <si>
    <t>Gaffel 105, Hjul 90, Tapp 33</t>
  </si>
  <si>
    <t>Gaffel 120, Hjul 90, Tapp 33</t>
  </si>
  <si>
    <t>Gaffel 75, Hjul 120, Tapp 8</t>
  </si>
  <si>
    <t>Gaffel 90, Hjul 120, Tapp 8</t>
  </si>
  <si>
    <t>Gaffel 105, Hjul 120, Tapp 8</t>
  </si>
  <si>
    <t>Gaffel 120, Hjul 120, Tapp 8</t>
  </si>
  <si>
    <t>Gaffel 105, Hjul 120, Tapp 33</t>
  </si>
  <si>
    <t>Gaffel 120, Hjul 120, Tapp 33</t>
  </si>
  <si>
    <t>utan extra tapp</t>
  </si>
  <si>
    <t>U3</t>
  </si>
  <si>
    <t>ok</t>
  </si>
  <si>
    <t>?</t>
  </si>
  <si>
    <t>Gaffel 120, hjul 90, tapp 33</t>
  </si>
  <si>
    <t>med artikel nr 12 och 13</t>
  </si>
  <si>
    <t>Gaffel 120, hjul 120, tapp 33</t>
  </si>
  <si>
    <t>med lösa gafflar 105 0 120 med 33 tapp. (nr 14 och 15 (inkl 12 o 13))</t>
  </si>
  <si>
    <t>Länkhjul 90</t>
  </si>
  <si>
    <t>höjning</t>
  </si>
  <si>
    <t>Länkhjul 120</t>
  </si>
  <si>
    <t>Länkhjul 150</t>
  </si>
  <si>
    <t>Gaffel 105, hjul 90, tapp 3</t>
  </si>
  <si>
    <t>Gaffel 105, hjul 150, tapp 3</t>
  </si>
  <si>
    <t>Saknas alternativ</t>
  </si>
  <si>
    <t xml:space="preserve">Går ej. </t>
  </si>
  <si>
    <t>S2 - 90</t>
  </si>
  <si>
    <t>U2 - 90</t>
  </si>
  <si>
    <t>S2 - 120</t>
  </si>
  <si>
    <t>U2 - 120</t>
  </si>
  <si>
    <t>S2 - 150</t>
  </si>
  <si>
    <t>U2 - 150</t>
  </si>
  <si>
    <t>Schwalbe Right Run 20" 25-451</t>
  </si>
  <si>
    <t>Schwalbe Right Run 22" 25-489</t>
  </si>
  <si>
    <t>Schwalbe Right Run 24" 25-540( vår std från 2010)</t>
  </si>
  <si>
    <t>Schwalbe Right Run 25" 23-559</t>
  </si>
  <si>
    <t>Schwalbe Right Run 26" 25-590</t>
  </si>
  <si>
    <t xml:space="preserve">höjd fram </t>
  </si>
  <si>
    <t xml:space="preserve"> alternativ</t>
  </si>
  <si>
    <t xml:space="preserve"> med S3</t>
  </si>
  <si>
    <t>Gaffel 90, hjul 150, tapp 3</t>
  </si>
  <si>
    <t>acceptabel skillnad mellan</t>
  </si>
  <si>
    <t>Total höjd</t>
  </si>
  <si>
    <t>fram och bak  =   +10mm  -5mm</t>
  </si>
  <si>
    <r>
      <t xml:space="preserve">art.nr. excelguide-gafflar-S2    </t>
    </r>
    <r>
      <rPr>
        <b/>
        <sz val="8"/>
        <color rgb="FFC00000"/>
        <rFont val="Arial"/>
        <family val="2"/>
      </rPr>
      <t xml:space="preserve">Rev 2017-11 </t>
    </r>
  </si>
  <si>
    <t>Guide för val av ersättningsframgaffel S2 till S3</t>
  </si>
</sst>
</file>

<file path=xl/styles.xml><?xml version="1.0" encoding="utf-8"?>
<styleSheet xmlns="http://schemas.openxmlformats.org/spreadsheetml/2006/main">
  <numFmts count="5">
    <numFmt numFmtId="43" formatCode="_-* #,##0.00\ _k_r_-;\-* #,##0.00\ _k_r_-;_-* &quot;-&quot;??\ _k_r_-;_-@_-"/>
    <numFmt numFmtId="164" formatCode="0.0"/>
    <numFmt numFmtId="165" formatCode="_-* #,##0\ _k_r_-;\-* #,##0\ _k_r_-;_-* &quot;-&quot;??\ _k_r_-;_-@_-"/>
    <numFmt numFmtId="166" formatCode="#,##0_ ;[Red]\-#,##0\ "/>
    <numFmt numFmtId="167" formatCode="_-* #,##0.0\ _k_r_-;\-* #,##0.0\ _k_r_-;_-* &quot;-&quot;??\ _k_r_-;_-@_-"/>
  </numFmts>
  <fonts count="8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8"/>
      <name val="Tahoma"/>
      <family val="2"/>
    </font>
    <font>
      <b/>
      <sz val="10"/>
      <name val="Arial"/>
      <family val="2"/>
    </font>
    <font>
      <b/>
      <sz val="10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48"/>
      <name val="Arial"/>
      <family val="2"/>
    </font>
    <font>
      <sz val="10"/>
      <name val="Arial"/>
      <family val="2"/>
    </font>
    <font>
      <b/>
      <i/>
      <sz val="10"/>
      <color indexed="48"/>
      <name val="Arial"/>
      <family val="2"/>
    </font>
    <font>
      <b/>
      <i/>
      <sz val="16"/>
      <color indexed="48"/>
      <name val="Arial"/>
      <family val="2"/>
    </font>
    <font>
      <b/>
      <sz val="10"/>
      <color indexed="10"/>
      <name val="Arial"/>
      <family val="2"/>
    </font>
    <font>
      <b/>
      <i/>
      <sz val="10"/>
      <color indexed="60"/>
      <name val="Arial"/>
      <family val="2"/>
    </font>
    <font>
      <b/>
      <i/>
      <sz val="16"/>
      <name val="Arial"/>
      <family val="2"/>
    </font>
    <font>
      <sz val="8"/>
      <name val="Arial"/>
      <family val="2"/>
    </font>
    <font>
      <b/>
      <sz val="8"/>
      <color indexed="48"/>
      <name val="Arial"/>
      <family val="2"/>
    </font>
    <font>
      <i/>
      <sz val="8"/>
      <name val="Arial"/>
      <family val="2"/>
    </font>
    <font>
      <sz val="10"/>
      <color indexed="48"/>
      <name val="Arial"/>
      <family val="2"/>
    </font>
    <font>
      <b/>
      <i/>
      <sz val="18"/>
      <color indexed="48"/>
      <name val="Arial"/>
      <family val="2"/>
    </font>
    <font>
      <b/>
      <i/>
      <sz val="12"/>
      <color indexed="48"/>
      <name val="Arial"/>
      <family val="2"/>
    </font>
    <font>
      <sz val="10"/>
      <color indexed="21"/>
      <name val="Arial"/>
      <family val="2"/>
    </font>
    <font>
      <b/>
      <i/>
      <sz val="16"/>
      <color indexed="21"/>
      <name val="Arial"/>
      <family val="2"/>
    </font>
    <font>
      <b/>
      <sz val="8"/>
      <color indexed="21"/>
      <name val="Arial"/>
      <family val="2"/>
    </font>
    <font>
      <b/>
      <i/>
      <sz val="10"/>
      <color indexed="21"/>
      <name val="Arial"/>
      <family val="2"/>
    </font>
    <font>
      <b/>
      <i/>
      <sz val="18"/>
      <color indexed="21"/>
      <name val="Arial"/>
      <family val="2"/>
    </font>
    <font>
      <b/>
      <i/>
      <sz val="12"/>
      <color indexed="21"/>
      <name val="Arial"/>
      <family val="2"/>
    </font>
    <font>
      <sz val="8"/>
      <color indexed="60"/>
      <name val="Arial"/>
      <family val="2"/>
    </font>
    <font>
      <sz val="8"/>
      <color indexed="48"/>
      <name val="Arial"/>
      <family val="2"/>
    </font>
    <font>
      <sz val="10"/>
      <color indexed="60"/>
      <name val="Arial"/>
      <family val="2"/>
    </font>
    <font>
      <sz val="16"/>
      <color indexed="57"/>
      <name val="Futura XBlkIt BT"/>
      <family val="2"/>
    </font>
    <font>
      <sz val="10"/>
      <color indexed="16"/>
      <name val="Arial"/>
      <family val="2"/>
    </font>
    <font>
      <b/>
      <i/>
      <sz val="16"/>
      <color indexed="16"/>
      <name val="Arial"/>
      <family val="2"/>
    </font>
    <font>
      <b/>
      <sz val="8"/>
      <color indexed="16"/>
      <name val="Arial"/>
      <family val="2"/>
    </font>
    <font>
      <b/>
      <i/>
      <sz val="10"/>
      <color indexed="16"/>
      <name val="Arial"/>
      <family val="2"/>
    </font>
    <font>
      <b/>
      <i/>
      <sz val="18"/>
      <color indexed="16"/>
      <name val="Arial"/>
      <family val="2"/>
    </font>
    <font>
      <b/>
      <i/>
      <sz val="12"/>
      <color indexed="16"/>
      <name val="Arial"/>
      <family val="2"/>
    </font>
    <font>
      <b/>
      <sz val="10"/>
      <color indexed="57"/>
      <name val="Arial"/>
      <family val="2"/>
    </font>
    <font>
      <sz val="10"/>
      <color indexed="57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i/>
      <sz val="14"/>
      <color indexed="48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b/>
      <i/>
      <sz val="10"/>
      <color rgb="FFFF0000"/>
      <name val="Arial"/>
      <family val="2"/>
    </font>
    <font>
      <b/>
      <i/>
      <sz val="10"/>
      <color rgb="FF0070C0"/>
      <name val="Arial"/>
      <family val="2"/>
    </font>
    <font>
      <sz val="11"/>
      <color rgb="FF000000"/>
      <name val="Calibri"/>
      <family val="2"/>
    </font>
    <font>
      <sz val="11"/>
      <color rgb="FFC00000"/>
      <name val="Calibri"/>
      <family val="2"/>
    </font>
    <font>
      <sz val="11"/>
      <color theme="3" tint="-0.249977111117893"/>
      <name val="Calibri"/>
      <family val="2"/>
    </font>
    <font>
      <b/>
      <i/>
      <sz val="12"/>
      <color rgb="FF7030A0"/>
      <name val="Arial"/>
      <family val="2"/>
    </font>
    <font>
      <b/>
      <i/>
      <sz val="10"/>
      <color rgb="FF7A0000"/>
      <name val="Arial"/>
      <family val="2"/>
    </font>
    <font>
      <i/>
      <sz val="16"/>
      <color theme="3" tint="0.39997558519241921"/>
      <name val="Arial"/>
      <family val="2"/>
    </font>
    <font>
      <sz val="8"/>
      <color rgb="FFC00000"/>
      <name val="Arial"/>
      <family val="2"/>
    </font>
    <font>
      <b/>
      <i/>
      <sz val="11"/>
      <color rgb="FF0070C0"/>
      <name val="Arial"/>
      <family val="2"/>
    </font>
    <font>
      <b/>
      <i/>
      <sz val="9"/>
      <color rgb="FF0070C0"/>
      <name val="Arial"/>
      <family val="2"/>
    </font>
    <font>
      <sz val="10"/>
      <color rgb="FFC0000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i/>
      <sz val="9"/>
      <color theme="4" tint="-0.249977111117893"/>
      <name val="Arial"/>
      <family val="2"/>
    </font>
    <font>
      <i/>
      <sz val="9"/>
      <color theme="4"/>
      <name val="Arial"/>
      <family val="2"/>
    </font>
    <font>
      <b/>
      <sz val="9"/>
      <color indexed="60"/>
      <name val="Arial"/>
      <family val="2"/>
    </font>
    <font>
      <i/>
      <sz val="10"/>
      <color rgb="FF0070C0"/>
      <name val="Arial"/>
      <family val="2"/>
    </font>
    <font>
      <sz val="7"/>
      <color rgb="FFC00000"/>
      <name val="Arial"/>
      <family val="2"/>
    </font>
    <font>
      <b/>
      <sz val="8"/>
      <color rgb="FFC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48"/>
      </bottom>
      <diagonal/>
    </border>
    <border>
      <left/>
      <right style="thin">
        <color indexed="64"/>
      </right>
      <top/>
      <bottom style="hair">
        <color indexed="48"/>
      </bottom>
      <diagonal/>
    </border>
    <border>
      <left/>
      <right/>
      <top/>
      <bottom style="hair">
        <color indexed="48"/>
      </bottom>
      <diagonal/>
    </border>
    <border>
      <left/>
      <right style="hair">
        <color indexed="48"/>
      </right>
      <top/>
      <bottom style="thin">
        <color indexed="64"/>
      </bottom>
      <diagonal/>
    </border>
    <border>
      <left/>
      <right style="hair">
        <color indexed="48"/>
      </right>
      <top/>
      <bottom style="hair">
        <color indexed="48"/>
      </bottom>
      <diagonal/>
    </border>
    <border>
      <left style="hair">
        <color indexed="48"/>
      </left>
      <right style="hair">
        <color indexed="48"/>
      </right>
      <top/>
      <bottom style="hair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16"/>
      </right>
      <top style="thin">
        <color indexed="64"/>
      </top>
      <bottom style="thin">
        <color indexed="64"/>
      </bottom>
      <diagonal/>
    </border>
    <border>
      <left style="hair">
        <color indexed="16"/>
      </left>
      <right style="hair">
        <color indexed="16"/>
      </right>
      <top style="thin">
        <color indexed="64"/>
      </top>
      <bottom style="thin">
        <color indexed="64"/>
      </bottom>
      <diagonal/>
    </border>
    <border>
      <left style="hair">
        <color indexed="1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" fillId="16" borderId="1" applyNumberFormat="0" applyFont="0" applyAlignment="0" applyProtection="0"/>
    <xf numFmtId="0" fontId="4" fillId="17" borderId="2" applyNumberFormat="0" applyAlignment="0" applyProtection="0"/>
    <xf numFmtId="0" fontId="5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2" applyNumberFormat="0" applyAlignment="0" applyProtection="0"/>
    <xf numFmtId="0" fontId="8" fillId="18" borderId="3" applyNumberFormat="0" applyAlignment="0" applyProtection="0"/>
    <xf numFmtId="0" fontId="9" fillId="0" borderId="4" applyNumberFormat="0" applyFill="0" applyAlignment="0" applyProtection="0"/>
    <xf numFmtId="0" fontId="10" fillId="19" borderId="0" applyNumberFormat="0" applyBorder="0" applyAlignment="0" applyProtection="0"/>
    <xf numFmtId="0" fontId="23" fillId="0" borderId="0"/>
    <xf numFmtId="0" fontId="2" fillId="0" borderId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43" fontId="1" fillId="0" borderId="0" applyFont="0" applyFill="0" applyBorder="0" applyAlignment="0" applyProtection="0"/>
    <xf numFmtId="0" fontId="16" fillId="17" borderId="9" applyNumberFormat="0" applyAlignment="0" applyProtection="0"/>
    <xf numFmtId="0" fontId="17" fillId="0" borderId="0" applyNumberFormat="0" applyFill="0" applyBorder="0" applyAlignment="0" applyProtection="0"/>
  </cellStyleXfs>
  <cellXfs count="284">
    <xf numFmtId="0" fontId="0" fillId="0" borderId="0" xfId="0"/>
    <xf numFmtId="0" fontId="2" fillId="0" borderId="0" xfId="28" applyNumberFormat="1" applyProtection="1">
      <protection locked="0"/>
    </xf>
    <xf numFmtId="0" fontId="2" fillId="0" borderId="0" xfId="28" applyNumberFormat="1" applyFont="1" applyProtection="1">
      <protection locked="0"/>
    </xf>
    <xf numFmtId="0" fontId="0" fillId="20" borderId="0" xfId="0" applyFill="1"/>
    <xf numFmtId="0" fontId="0" fillId="0" borderId="0" xfId="0" applyFill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0" fillId="0" borderId="10" xfId="0" applyFont="1" applyBorder="1"/>
    <xf numFmtId="0" fontId="19" fillId="0" borderId="11" xfId="0" applyFont="1" applyBorder="1"/>
    <xf numFmtId="0" fontId="21" fillId="0" borderId="11" xfId="0" applyFont="1" applyBorder="1"/>
    <xf numFmtId="0" fontId="22" fillId="0" borderId="12" xfId="0" applyFont="1" applyBorder="1"/>
    <xf numFmtId="0" fontId="20" fillId="0" borderId="13" xfId="0" applyFont="1" applyBorder="1"/>
    <xf numFmtId="0" fontId="19" fillId="0" borderId="0" xfId="0" applyFont="1" applyBorder="1"/>
    <xf numFmtId="0" fontId="21" fillId="0" borderId="0" xfId="0" applyFont="1" applyBorder="1"/>
    <xf numFmtId="0" fontId="22" fillId="0" borderId="14" xfId="0" applyFont="1" applyBorder="1"/>
    <xf numFmtId="0" fontId="20" fillId="0" borderId="15" xfId="0" applyFont="1" applyBorder="1"/>
    <xf numFmtId="0" fontId="19" fillId="0" borderId="16" xfId="0" applyFont="1" applyBorder="1"/>
    <xf numFmtId="0" fontId="21" fillId="0" borderId="16" xfId="0" applyFont="1" applyBorder="1"/>
    <xf numFmtId="0" fontId="22" fillId="0" borderId="17" xfId="0" applyFont="1" applyBorder="1"/>
    <xf numFmtId="0" fontId="20" fillId="0" borderId="0" xfId="0" applyFont="1" applyBorder="1"/>
    <xf numFmtId="0" fontId="22" fillId="0" borderId="0" xfId="0" applyFont="1" applyBorder="1"/>
    <xf numFmtId="0" fontId="0" fillId="0" borderId="0" xfId="0" applyBorder="1"/>
    <xf numFmtId="0" fontId="20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20" borderId="0" xfId="0" applyFont="1" applyFill="1" applyAlignment="1">
      <alignment wrapText="1"/>
    </xf>
    <xf numFmtId="0" fontId="23" fillId="0" borderId="0" xfId="0" applyFont="1" applyAlignment="1">
      <alignment wrapText="1"/>
    </xf>
    <xf numFmtId="0" fontId="26" fillId="0" borderId="0" xfId="0" applyFont="1" applyBorder="1"/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4" fillId="20" borderId="0" xfId="0" applyFont="1" applyFill="1" applyBorder="1"/>
    <xf numFmtId="0" fontId="0" fillId="0" borderId="10" xfId="0" applyBorder="1"/>
    <xf numFmtId="0" fontId="30" fillId="0" borderId="11" xfId="0" applyFont="1" applyBorder="1"/>
    <xf numFmtId="0" fontId="30" fillId="0" borderId="12" xfId="0" applyFont="1" applyBorder="1"/>
    <xf numFmtId="0" fontId="0" fillId="0" borderId="15" xfId="0" applyBorder="1"/>
    <xf numFmtId="164" fontId="0" fillId="0" borderId="16" xfId="0" applyNumberFormat="1" applyBorder="1"/>
    <xf numFmtId="0" fontId="0" fillId="0" borderId="16" xfId="0" applyBorder="1"/>
    <xf numFmtId="164" fontId="0" fillId="0" borderId="17" xfId="0" applyNumberFormat="1" applyBorder="1"/>
    <xf numFmtId="0" fontId="0" fillId="21" borderId="0" xfId="0" applyFill="1"/>
    <xf numFmtId="0" fontId="2" fillId="21" borderId="0" xfId="28" applyNumberFormat="1" applyFill="1" applyProtection="1">
      <protection locked="0"/>
    </xf>
    <xf numFmtId="165" fontId="29" fillId="0" borderId="0" xfId="35" applyNumberFormat="1" applyFont="1" applyAlignment="1">
      <alignment horizontal="center"/>
    </xf>
    <xf numFmtId="165" fontId="0" fillId="0" borderId="0" xfId="35" applyNumberFormat="1" applyFont="1"/>
    <xf numFmtId="165" fontId="0" fillId="0" borderId="0" xfId="0" applyNumberFormat="1"/>
    <xf numFmtId="165" fontId="30" fillId="0" borderId="16" xfId="35" applyNumberFormat="1" applyFont="1" applyBorder="1" applyAlignment="1">
      <alignment horizontal="center"/>
    </xf>
    <xf numFmtId="0" fontId="31" fillId="0" borderId="14" xfId="0" applyFont="1" applyBorder="1"/>
    <xf numFmtId="0" fontId="0" fillId="0" borderId="14" xfId="0" applyBorder="1"/>
    <xf numFmtId="0" fontId="31" fillId="0" borderId="18" xfId="0" applyFont="1" applyBorder="1"/>
    <xf numFmtId="0" fontId="31" fillId="0" borderId="19" xfId="0" applyFont="1" applyBorder="1"/>
    <xf numFmtId="166" fontId="22" fillId="0" borderId="20" xfId="35" applyNumberFormat="1" applyFont="1" applyBorder="1" applyAlignment="1">
      <alignment horizontal="center"/>
    </xf>
    <xf numFmtId="0" fontId="25" fillId="0" borderId="0" xfId="0" applyFont="1" applyFill="1" applyBorder="1"/>
    <xf numFmtId="0" fontId="0" fillId="0" borderId="0" xfId="0" applyFill="1" applyBorder="1"/>
    <xf numFmtId="0" fontId="25" fillId="0" borderId="0" xfId="0" applyFont="1" applyFill="1" applyBorder="1" applyAlignment="1">
      <alignment horizontal="left"/>
    </xf>
    <xf numFmtId="0" fontId="41" fillId="0" borderId="0" xfId="0" applyFont="1"/>
    <xf numFmtId="0" fontId="0" fillId="22" borderId="0" xfId="0" applyFill="1" applyBorder="1"/>
    <xf numFmtId="0" fontId="32" fillId="0" borderId="0" xfId="0" applyFont="1"/>
    <xf numFmtId="0" fontId="25" fillId="0" borderId="21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33" fillId="0" borderId="16" xfId="0" applyFont="1" applyBorder="1"/>
    <xf numFmtId="0" fontId="24" fillId="0" borderId="16" xfId="0" applyFont="1" applyBorder="1" applyAlignment="1">
      <alignment horizontal="center"/>
    </xf>
    <xf numFmtId="0" fontId="34" fillId="0" borderId="22" xfId="0" applyFont="1" applyBorder="1" applyAlignment="1">
      <alignment horizontal="center"/>
    </xf>
    <xf numFmtId="0" fontId="34" fillId="21" borderId="22" xfId="0" applyFont="1" applyFill="1" applyBorder="1" applyAlignment="1">
      <alignment horizontal="center"/>
    </xf>
    <xf numFmtId="0" fontId="0" fillId="21" borderId="22" xfId="0" applyFill="1" applyBorder="1" applyAlignment="1">
      <alignment horizontal="center"/>
    </xf>
    <xf numFmtId="0" fontId="0" fillId="21" borderId="23" xfId="0" applyFill="1" applyBorder="1" applyAlignment="1">
      <alignment horizontal="center"/>
    </xf>
    <xf numFmtId="0" fontId="24" fillId="0" borderId="0" xfId="0" applyFont="1" applyAlignment="1">
      <alignment horizontal="center"/>
    </xf>
    <xf numFmtId="1" fontId="0" fillId="0" borderId="0" xfId="0" applyNumberFormat="1"/>
    <xf numFmtId="1" fontId="0" fillId="0" borderId="0" xfId="0" applyNumberFormat="1" applyBorder="1"/>
    <xf numFmtId="0" fontId="29" fillId="0" borderId="22" xfId="0" applyFont="1" applyBorder="1" applyAlignment="1">
      <alignment horizontal="center"/>
    </xf>
    <xf numFmtId="0" fontId="35" fillId="0" borderId="0" xfId="0" applyFont="1"/>
    <xf numFmtId="0" fontId="36" fillId="0" borderId="21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9" fillId="0" borderId="16" xfId="0" applyFont="1" applyBorder="1"/>
    <xf numFmtId="0" fontId="38" fillId="0" borderId="16" xfId="0" applyFont="1" applyBorder="1" applyAlignment="1">
      <alignment horizontal="center"/>
    </xf>
    <xf numFmtId="0" fontId="40" fillId="0" borderId="22" xfId="0" applyFont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39" fillId="0" borderId="0" xfId="0" applyFont="1" applyBorder="1"/>
    <xf numFmtId="0" fontId="38" fillId="0" borderId="0" xfId="0" applyFont="1" applyAlignment="1">
      <alignment horizontal="center"/>
    </xf>
    <xf numFmtId="0" fontId="40" fillId="21" borderId="22" xfId="0" applyFont="1" applyFill="1" applyBorder="1" applyAlignment="1">
      <alignment horizontal="center"/>
    </xf>
    <xf numFmtId="0" fontId="42" fillId="0" borderId="0" xfId="0" applyFont="1" applyAlignment="1">
      <alignment horizontal="right"/>
    </xf>
    <xf numFmtId="0" fontId="43" fillId="0" borderId="22" xfId="0" applyFont="1" applyBorder="1" applyAlignment="1">
      <alignment horizontal="center"/>
    </xf>
    <xf numFmtId="0" fontId="53" fillId="0" borderId="0" xfId="0" applyFont="1"/>
    <xf numFmtId="0" fontId="43" fillId="0" borderId="23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41" fillId="0" borderId="23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29" fillId="21" borderId="22" xfId="0" applyFont="1" applyFill="1" applyBorder="1" applyAlignment="1">
      <alignment horizontal="center"/>
    </xf>
    <xf numFmtId="0" fontId="29" fillId="21" borderId="23" xfId="0" applyFont="1" applyFill="1" applyBorder="1" applyAlignment="1">
      <alignment horizontal="center"/>
    </xf>
    <xf numFmtId="0" fontId="43" fillId="21" borderId="22" xfId="0" applyFont="1" applyFill="1" applyBorder="1" applyAlignment="1">
      <alignment horizontal="center"/>
    </xf>
    <xf numFmtId="0" fontId="32" fillId="21" borderId="23" xfId="0" applyFont="1" applyFill="1" applyBorder="1" applyAlignment="1">
      <alignment horizontal="center"/>
    </xf>
    <xf numFmtId="0" fontId="32" fillId="21" borderId="22" xfId="0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/>
    <xf numFmtId="0" fontId="46" fillId="0" borderId="21" xfId="0" applyFont="1" applyBorder="1" applyAlignment="1">
      <alignment horizontal="center"/>
    </xf>
    <xf numFmtId="0" fontId="47" fillId="0" borderId="17" xfId="0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49" fillId="0" borderId="16" xfId="0" applyFont="1" applyBorder="1"/>
    <xf numFmtId="0" fontId="48" fillId="0" borderId="16" xfId="0" applyFont="1" applyBorder="1" applyAlignment="1">
      <alignment horizontal="center"/>
    </xf>
    <xf numFmtId="0" fontId="50" fillId="0" borderId="22" xfId="0" applyFont="1" applyBorder="1" applyAlignment="1">
      <alignment horizontal="center"/>
    </xf>
    <xf numFmtId="0" fontId="48" fillId="0" borderId="0" xfId="0" applyFont="1" applyAlignment="1">
      <alignment horizontal="center"/>
    </xf>
    <xf numFmtId="0" fontId="50" fillId="21" borderId="22" xfId="0" applyFont="1" applyFill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 applyBorder="1" applyAlignment="1">
      <alignment horizontal="center"/>
    </xf>
    <xf numFmtId="0" fontId="51" fillId="0" borderId="0" xfId="0" applyFont="1" applyBorder="1"/>
    <xf numFmtId="0" fontId="52" fillId="0" borderId="0" xfId="0" applyFont="1"/>
    <xf numFmtId="0" fontId="52" fillId="0" borderId="0" xfId="0" applyFont="1" applyBorder="1"/>
    <xf numFmtId="0" fontId="53" fillId="0" borderId="0" xfId="0" applyFont="1" applyBorder="1"/>
    <xf numFmtId="1" fontId="2" fillId="0" borderId="0" xfId="28" applyNumberFormat="1" applyProtection="1">
      <protection locked="0"/>
    </xf>
    <xf numFmtId="0" fontId="0" fillId="23" borderId="0" xfId="0" applyFill="1" applyBorder="1"/>
    <xf numFmtId="165" fontId="54" fillId="23" borderId="0" xfId="35" applyNumberFormat="1" applyFont="1" applyFill="1"/>
    <xf numFmtId="0" fontId="27" fillId="0" borderId="0" xfId="0" applyFont="1" applyFill="1" applyBorder="1"/>
    <xf numFmtId="0" fontId="44" fillId="24" borderId="0" xfId="0" applyFont="1" applyFill="1" applyAlignment="1">
      <alignment horizontal="center"/>
    </xf>
    <xf numFmtId="0" fontId="0" fillId="24" borderId="0" xfId="0" applyFill="1"/>
    <xf numFmtId="0" fontId="61" fillId="0" borderId="0" xfId="0" applyFont="1" applyFill="1" applyBorder="1" applyAlignment="1">
      <alignment horizontal="right"/>
    </xf>
    <xf numFmtId="0" fontId="0" fillId="25" borderId="0" xfId="0" applyFill="1"/>
    <xf numFmtId="0" fontId="26" fillId="25" borderId="0" xfId="0" applyFont="1" applyFill="1" applyBorder="1"/>
    <xf numFmtId="0" fontId="53" fillId="25" borderId="0" xfId="0" applyFont="1" applyFill="1"/>
    <xf numFmtId="0" fontId="20" fillId="0" borderId="0" xfId="0" applyFont="1" applyFill="1" applyBorder="1"/>
    <xf numFmtId="0" fontId="2" fillId="0" borderId="0" xfId="28" applyNumberFormat="1" applyFill="1" applyProtection="1">
      <protection locked="0"/>
    </xf>
    <xf numFmtId="0" fontId="21" fillId="0" borderId="0" xfId="0" applyFont="1" applyFill="1" applyBorder="1"/>
    <xf numFmtId="0" fontId="26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/>
    <xf numFmtId="0" fontId="51" fillId="0" borderId="0" xfId="0" applyFont="1" applyFill="1" applyBorder="1"/>
    <xf numFmtId="1" fontId="2" fillId="0" borderId="0" xfId="28" applyNumberFormat="1" applyFill="1" applyProtection="1">
      <protection locked="0"/>
    </xf>
    <xf numFmtId="1" fontId="0" fillId="0" borderId="0" xfId="0" applyNumberFormat="1" applyFill="1"/>
    <xf numFmtId="0" fontId="26" fillId="0" borderId="0" xfId="0" applyFont="1" applyFill="1" applyBorder="1" applyAlignment="1">
      <alignment horizontal="center"/>
    </xf>
    <xf numFmtId="0" fontId="53" fillId="0" borderId="0" xfId="0" applyFont="1" applyFill="1" applyBorder="1"/>
    <xf numFmtId="0" fontId="62" fillId="26" borderId="0" xfId="0" applyFont="1" applyFill="1"/>
    <xf numFmtId="0" fontId="63" fillId="27" borderId="0" xfId="0" applyFont="1" applyFill="1" applyBorder="1" applyAlignment="1">
      <alignment horizontal="right"/>
    </xf>
    <xf numFmtId="0" fontId="63" fillId="27" borderId="0" xfId="0" applyFont="1" applyFill="1" applyBorder="1"/>
    <xf numFmtId="0" fontId="63" fillId="28" borderId="0" xfId="0" applyFont="1" applyFill="1" applyBorder="1" applyAlignment="1">
      <alignment horizontal="right"/>
    </xf>
    <xf numFmtId="0" fontId="63" fillId="28" borderId="0" xfId="0" applyFont="1" applyFill="1" applyBorder="1"/>
    <xf numFmtId="0" fontId="64" fillId="28" borderId="0" xfId="0" applyFont="1" applyFill="1" applyBorder="1" applyAlignment="1">
      <alignment horizontal="right"/>
    </xf>
    <xf numFmtId="0" fontId="64" fillId="28" borderId="0" xfId="0" applyFont="1" applyFill="1" applyBorder="1"/>
    <xf numFmtId="0" fontId="64" fillId="27" borderId="0" xfId="0" applyFont="1" applyFill="1" applyBorder="1" applyAlignment="1">
      <alignment horizontal="right"/>
    </xf>
    <xf numFmtId="0" fontId="64" fillId="27" borderId="0" xfId="0" applyFont="1" applyFill="1" applyBorder="1"/>
    <xf numFmtId="0" fontId="65" fillId="29" borderId="0" xfId="0" applyFont="1" applyFill="1" applyBorder="1" applyAlignment="1">
      <alignment horizontal="right"/>
    </xf>
    <xf numFmtId="0" fontId="65" fillId="29" borderId="0" xfId="0" applyFont="1" applyFill="1" applyBorder="1"/>
    <xf numFmtId="0" fontId="65" fillId="29" borderId="0" xfId="28" applyNumberFormat="1" applyFont="1" applyFill="1" applyBorder="1" applyProtection="1">
      <protection locked="0"/>
    </xf>
    <xf numFmtId="0" fontId="65" fillId="27" borderId="0" xfId="0" applyFont="1" applyFill="1" applyBorder="1" applyAlignment="1">
      <alignment horizontal="right"/>
    </xf>
    <xf numFmtId="0" fontId="65" fillId="27" borderId="0" xfId="0" applyFont="1" applyFill="1" applyBorder="1"/>
    <xf numFmtId="0" fontId="55" fillId="30" borderId="0" xfId="0" applyFont="1" applyFill="1" applyBorder="1" applyAlignment="1">
      <alignment horizontal="right"/>
    </xf>
    <xf numFmtId="0" fontId="55" fillId="30" borderId="0" xfId="0" applyFont="1" applyFill="1" applyBorder="1"/>
    <xf numFmtId="0" fontId="0" fillId="31" borderId="0" xfId="0" applyFill="1"/>
    <xf numFmtId="0" fontId="0" fillId="24" borderId="24" xfId="0" applyFill="1" applyBorder="1"/>
    <xf numFmtId="0" fontId="0" fillId="24" borderId="25" xfId="0" applyFill="1" applyBorder="1"/>
    <xf numFmtId="0" fontId="0" fillId="24" borderId="26" xfId="0" applyFill="1" applyBorder="1"/>
    <xf numFmtId="0" fontId="66" fillId="24" borderId="27" xfId="0" applyFont="1" applyFill="1" applyBorder="1"/>
    <xf numFmtId="0" fontId="0" fillId="24" borderId="0" xfId="0" applyFill="1" applyBorder="1"/>
    <xf numFmtId="0" fontId="61" fillId="24" borderId="0" xfId="0" applyFont="1" applyFill="1" applyBorder="1" applyAlignment="1">
      <alignment horizontal="left"/>
    </xf>
    <xf numFmtId="0" fontId="27" fillId="24" borderId="0" xfId="0" applyFont="1" applyFill="1" applyBorder="1" applyAlignment="1">
      <alignment horizontal="left"/>
    </xf>
    <xf numFmtId="0" fontId="0" fillId="24" borderId="28" xfId="0" applyFill="1" applyBorder="1"/>
    <xf numFmtId="0" fontId="0" fillId="24" borderId="27" xfId="0" applyFill="1" applyBorder="1"/>
    <xf numFmtId="0" fontId="0" fillId="24" borderId="29" xfId="0" applyFill="1" applyBorder="1"/>
    <xf numFmtId="0" fontId="0" fillId="24" borderId="30" xfId="0" applyFill="1" applyBorder="1"/>
    <xf numFmtId="0" fontId="61" fillId="24" borderId="30" xfId="0" applyFont="1" applyFill="1" applyBorder="1" applyAlignment="1">
      <alignment horizontal="right"/>
    </xf>
    <xf numFmtId="0" fontId="27" fillId="24" borderId="30" xfId="0" applyFont="1" applyFill="1" applyBorder="1"/>
    <xf numFmtId="0" fontId="0" fillId="24" borderId="31" xfId="0" applyFill="1" applyBorder="1"/>
    <xf numFmtId="0" fontId="66" fillId="24" borderId="0" xfId="0" applyFont="1" applyFill="1" applyBorder="1"/>
    <xf numFmtId="0" fontId="57" fillId="24" borderId="0" xfId="0" applyFont="1" applyFill="1" applyBorder="1"/>
    <xf numFmtId="0" fontId="67" fillId="24" borderId="0" xfId="0" applyFont="1" applyFill="1" applyBorder="1" applyAlignment="1">
      <alignment horizontal="left"/>
    </xf>
    <xf numFmtId="0" fontId="2" fillId="24" borderId="0" xfId="28" applyNumberFormat="1" applyFill="1" applyBorder="1" applyProtection="1">
      <protection locked="0"/>
    </xf>
    <xf numFmtId="0" fontId="0" fillId="28" borderId="0" xfId="0" applyFill="1" applyBorder="1"/>
    <xf numFmtId="0" fontId="0" fillId="0" borderId="0" xfId="0" applyProtection="1">
      <protection locked="0"/>
    </xf>
    <xf numFmtId="0" fontId="68" fillId="0" borderId="0" xfId="0" applyFont="1" applyAlignment="1" applyProtection="1">
      <alignment vertical="center"/>
      <protection locked="0"/>
    </xf>
    <xf numFmtId="0" fontId="69" fillId="0" borderId="0" xfId="0" applyFont="1" applyAlignment="1" applyProtection="1">
      <alignment vertical="center"/>
      <protection locked="0"/>
    </xf>
    <xf numFmtId="0" fontId="5" fillId="4" borderId="0" xfId="21" applyBorder="1"/>
    <xf numFmtId="0" fontId="58" fillId="0" borderId="0" xfId="0" applyFont="1"/>
    <xf numFmtId="0" fontId="70" fillId="0" borderId="0" xfId="0" applyFont="1" applyAlignment="1">
      <alignment horizontal="center"/>
    </xf>
    <xf numFmtId="0" fontId="71" fillId="0" borderId="16" xfId="0" applyFont="1" applyBorder="1" applyAlignment="1">
      <alignment horizontal="center"/>
    </xf>
    <xf numFmtId="0" fontId="70" fillId="0" borderId="16" xfId="0" applyFont="1" applyBorder="1" applyAlignment="1">
      <alignment horizontal="center"/>
    </xf>
    <xf numFmtId="0" fontId="70" fillId="0" borderId="0" xfId="0" applyFont="1" applyBorder="1" applyAlignment="1">
      <alignment horizontal="center"/>
    </xf>
    <xf numFmtId="0" fontId="59" fillId="0" borderId="0" xfId="0" applyFont="1" applyAlignment="1">
      <alignment horizontal="center"/>
    </xf>
    <xf numFmtId="0" fontId="23" fillId="32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2" xfId="0" applyBorder="1"/>
    <xf numFmtId="0" fontId="58" fillId="0" borderId="32" xfId="0" applyFont="1" applyBorder="1"/>
    <xf numFmtId="0" fontId="58" fillId="0" borderId="0" xfId="0" applyFont="1" applyBorder="1"/>
    <xf numFmtId="0" fontId="72" fillId="0" borderId="0" xfId="0" applyFont="1"/>
    <xf numFmtId="0" fontId="64" fillId="27" borderId="0" xfId="0" applyFont="1" applyFill="1"/>
    <xf numFmtId="0" fontId="72" fillId="27" borderId="0" xfId="0" applyFont="1" applyFill="1"/>
    <xf numFmtId="0" fontId="64" fillId="28" borderId="0" xfId="0" applyFont="1" applyFill="1"/>
    <xf numFmtId="0" fontId="72" fillId="28" borderId="0" xfId="0" applyFont="1" applyFill="1"/>
    <xf numFmtId="0" fontId="71" fillId="0" borderId="0" xfId="0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19" fillId="0" borderId="0" xfId="0" applyFont="1" applyAlignment="1">
      <alignment horizontal="right"/>
    </xf>
    <xf numFmtId="0" fontId="60" fillId="0" borderId="0" xfId="0" applyFont="1" applyAlignment="1">
      <alignment horizontal="right"/>
    </xf>
    <xf numFmtId="0" fontId="31" fillId="32" borderId="0" xfId="0" applyFont="1" applyFill="1" applyAlignment="1">
      <alignment horizontal="center"/>
    </xf>
    <xf numFmtId="0" fontId="2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0" fillId="0" borderId="0" xfId="0" applyFont="1" applyBorder="1" applyAlignment="1">
      <alignment horizontal="right"/>
    </xf>
    <xf numFmtId="0" fontId="64" fillId="30" borderId="0" xfId="0" applyFont="1" applyFill="1" applyBorder="1" applyAlignment="1">
      <alignment horizontal="right"/>
    </xf>
    <xf numFmtId="0" fontId="64" fillId="30" borderId="0" xfId="0" applyFont="1" applyFill="1" applyBorder="1"/>
    <xf numFmtId="0" fontId="23" fillId="0" borderId="0" xfId="27"/>
    <xf numFmtId="0" fontId="58" fillId="0" borderId="0" xfId="27" applyFont="1"/>
    <xf numFmtId="0" fontId="70" fillId="0" borderId="16" xfId="27" applyFont="1" applyBorder="1" applyAlignment="1">
      <alignment horizontal="center"/>
    </xf>
    <xf numFmtId="0" fontId="71" fillId="0" borderId="16" xfId="27" applyFont="1" applyBorder="1" applyAlignment="1">
      <alignment horizontal="center"/>
    </xf>
    <xf numFmtId="0" fontId="70" fillId="0" borderId="0" xfId="27" applyFont="1" applyAlignment="1">
      <alignment horizontal="center"/>
    </xf>
    <xf numFmtId="0" fontId="70" fillId="0" borderId="0" xfId="27" applyFont="1" applyBorder="1" applyAlignment="1">
      <alignment horizontal="center"/>
    </xf>
    <xf numFmtId="0" fontId="62" fillId="0" borderId="0" xfId="27" applyFont="1" applyBorder="1" applyAlignment="1">
      <alignment horizontal="center"/>
    </xf>
    <xf numFmtId="0" fontId="19" fillId="0" borderId="0" xfId="27" applyFont="1" applyAlignment="1">
      <alignment horizontal="center"/>
    </xf>
    <xf numFmtId="0" fontId="59" fillId="0" borderId="0" xfId="27" applyFont="1" applyAlignment="1">
      <alignment horizontal="center"/>
    </xf>
    <xf numFmtId="0" fontId="23" fillId="32" borderId="0" xfId="27" applyFont="1" applyFill="1" applyAlignment="1">
      <alignment horizontal="center"/>
    </xf>
    <xf numFmtId="0" fontId="31" fillId="32" borderId="0" xfId="27" applyFont="1" applyFill="1" applyAlignment="1">
      <alignment horizontal="center"/>
    </xf>
    <xf numFmtId="0" fontId="23" fillId="0" borderId="0" xfId="27" applyAlignment="1">
      <alignment horizontal="center"/>
    </xf>
    <xf numFmtId="0" fontId="70" fillId="0" borderId="16" xfId="27" applyFont="1" applyBorder="1" applyAlignment="1">
      <alignment horizontal="left"/>
    </xf>
    <xf numFmtId="0" fontId="70" fillId="0" borderId="0" xfId="27" applyFont="1" applyAlignment="1">
      <alignment horizontal="left"/>
    </xf>
    <xf numFmtId="0" fontId="19" fillId="0" borderId="0" xfId="27" applyFont="1" applyAlignment="1">
      <alignment horizontal="left"/>
    </xf>
    <xf numFmtId="0" fontId="60" fillId="0" borderId="0" xfId="27" applyFont="1" applyAlignment="1">
      <alignment horizontal="left"/>
    </xf>
    <xf numFmtId="0" fontId="23" fillId="0" borderId="0" xfId="27" applyAlignment="1">
      <alignment horizontal="left"/>
    </xf>
    <xf numFmtId="0" fontId="23" fillId="0" borderId="16" xfId="27" applyBorder="1"/>
    <xf numFmtId="0" fontId="60" fillId="0" borderId="0" xfId="27" applyFont="1" applyAlignment="1"/>
    <xf numFmtId="0" fontId="23" fillId="0" borderId="0" xfId="0" applyFont="1" applyFill="1" applyBorder="1"/>
    <xf numFmtId="0" fontId="27" fillId="24" borderId="0" xfId="0" applyFont="1" applyFill="1" applyBorder="1"/>
    <xf numFmtId="0" fontId="56" fillId="0" borderId="0" xfId="0" applyFont="1" applyFill="1" applyBorder="1"/>
    <xf numFmtId="0" fontId="27" fillId="0" borderId="0" xfId="0" applyFont="1" applyFill="1" applyBorder="1"/>
    <xf numFmtId="0" fontId="25" fillId="0" borderId="0" xfId="0" applyFont="1" applyFill="1" applyBorder="1"/>
    <xf numFmtId="0" fontId="66" fillId="24" borderId="0" xfId="0" applyFont="1" applyFill="1" applyBorder="1"/>
    <xf numFmtId="0" fontId="0" fillId="0" borderId="0" xfId="0"/>
    <xf numFmtId="0" fontId="75" fillId="33" borderId="33" xfId="0" applyFont="1" applyFill="1" applyBorder="1" applyAlignment="1"/>
    <xf numFmtId="0" fontId="75" fillId="33" borderId="34" xfId="0" applyFont="1" applyFill="1" applyBorder="1" applyAlignment="1">
      <alignment horizontal="center"/>
    </xf>
    <xf numFmtId="164" fontId="75" fillId="33" borderId="34" xfId="0" applyNumberFormat="1" applyFont="1" applyFill="1" applyBorder="1" applyAlignment="1">
      <alignment horizontal="center"/>
    </xf>
    <xf numFmtId="164" fontId="75" fillId="33" borderId="35" xfId="0" applyNumberFormat="1" applyFont="1" applyFill="1" applyBorder="1" applyAlignment="1">
      <alignment horizontal="center"/>
    </xf>
    <xf numFmtId="164" fontId="76" fillId="0" borderId="0" xfId="0" applyNumberFormat="1" applyFont="1" applyBorder="1" applyAlignment="1">
      <alignment horizontal="center"/>
    </xf>
    <xf numFmtId="1" fontId="19" fillId="24" borderId="0" xfId="0" applyNumberFormat="1" applyFont="1" applyFill="1"/>
    <xf numFmtId="165" fontId="30" fillId="34" borderId="16" xfId="35" applyNumberFormat="1" applyFont="1" applyFill="1" applyBorder="1" applyAlignment="1">
      <alignment horizontal="center"/>
    </xf>
    <xf numFmtId="165" fontId="30" fillId="34" borderId="0" xfId="35" applyNumberFormat="1" applyFont="1" applyFill="1" applyBorder="1" applyAlignment="1">
      <alignment horizontal="center"/>
    </xf>
    <xf numFmtId="166" fontId="22" fillId="34" borderId="20" xfId="35" applyNumberFormat="1" applyFont="1" applyFill="1" applyBorder="1" applyAlignment="1">
      <alignment horizontal="center"/>
    </xf>
    <xf numFmtId="0" fontId="0" fillId="34" borderId="0" xfId="0" applyFill="1" applyAlignment="1">
      <alignment horizontal="center"/>
    </xf>
    <xf numFmtId="0" fontId="55" fillId="27" borderId="0" xfId="0" applyFont="1" applyFill="1" applyBorder="1" applyAlignment="1">
      <alignment horizontal="right"/>
    </xf>
    <xf numFmtId="0" fontId="55" fillId="27" borderId="0" xfId="0" applyFont="1" applyFill="1" applyBorder="1"/>
    <xf numFmtId="0" fontId="0" fillId="27" borderId="0" xfId="0" applyFill="1" applyBorder="1"/>
    <xf numFmtId="0" fontId="55" fillId="30" borderId="0" xfId="0" applyFont="1" applyFill="1" applyAlignment="1">
      <alignment horizontal="right"/>
    </xf>
    <xf numFmtId="0" fontId="55" fillId="30" borderId="0" xfId="0" applyFont="1" applyFill="1"/>
    <xf numFmtId="0" fontId="64" fillId="24" borderId="0" xfId="0" applyFont="1" applyFill="1" applyAlignment="1">
      <alignment horizontal="right"/>
    </xf>
    <xf numFmtId="0" fontId="64" fillId="24" borderId="0" xfId="0" applyFont="1" applyFill="1"/>
    <xf numFmtId="0" fontId="64" fillId="30" borderId="0" xfId="0" applyFont="1" applyFill="1" applyAlignment="1">
      <alignment horizontal="right"/>
    </xf>
    <xf numFmtId="0" fontId="64" fillId="30" borderId="0" xfId="0" applyFont="1" applyFill="1"/>
    <xf numFmtId="0" fontId="63" fillId="27" borderId="0" xfId="0" applyFont="1" applyFill="1" applyAlignment="1">
      <alignment horizontal="right"/>
    </xf>
    <xf numFmtId="0" fontId="63" fillId="27" borderId="0" xfId="0" applyFont="1" applyFill="1"/>
    <xf numFmtId="165" fontId="0" fillId="0" borderId="20" xfId="35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19" fillId="0" borderId="20" xfId="35" applyNumberFormat="1" applyFont="1" applyBorder="1" applyAlignment="1">
      <alignment horizontal="center"/>
    </xf>
    <xf numFmtId="165" fontId="0" fillId="34" borderId="20" xfId="35" applyNumberFormat="1" applyFont="1" applyFill="1" applyBorder="1" applyAlignment="1">
      <alignment horizontal="center"/>
    </xf>
    <xf numFmtId="0" fontId="0" fillId="34" borderId="0" xfId="0" applyFill="1" applyBorder="1" applyAlignment="1">
      <alignment horizontal="center"/>
    </xf>
    <xf numFmtId="165" fontId="19" fillId="34" borderId="20" xfId="35" applyNumberFormat="1" applyFont="1" applyFill="1" applyBorder="1" applyAlignment="1">
      <alignment horizontal="center"/>
    </xf>
    <xf numFmtId="0" fontId="19" fillId="34" borderId="0" xfId="0" applyFont="1" applyFill="1" applyAlignment="1">
      <alignment horizontal="center"/>
    </xf>
    <xf numFmtId="0" fontId="73" fillId="24" borderId="11" xfId="0" applyFont="1" applyFill="1" applyBorder="1"/>
    <xf numFmtId="0" fontId="73" fillId="24" borderId="16" xfId="0" applyFont="1" applyFill="1" applyBorder="1"/>
    <xf numFmtId="1" fontId="73" fillId="24" borderId="36" xfId="0" applyNumberFormat="1" applyFont="1" applyFill="1" applyBorder="1" applyAlignment="1">
      <alignment horizontal="center"/>
    </xf>
    <xf numFmtId="1" fontId="74" fillId="24" borderId="37" xfId="0" applyNumberFormat="1" applyFont="1" applyFill="1" applyBorder="1" applyAlignment="1">
      <alignment horizontal="center"/>
    </xf>
    <xf numFmtId="167" fontId="0" fillId="0" borderId="0" xfId="0" applyNumberFormat="1"/>
    <xf numFmtId="0" fontId="66" fillId="24" borderId="14" xfId="0" applyFont="1" applyFill="1" applyBorder="1" applyAlignment="1">
      <alignment horizontal="center"/>
    </xf>
    <xf numFmtId="0" fontId="57" fillId="24" borderId="13" xfId="0" applyFont="1" applyFill="1" applyBorder="1"/>
    <xf numFmtId="0" fontId="57" fillId="24" borderId="14" xfId="0" applyFont="1" applyFill="1" applyBorder="1"/>
    <xf numFmtId="0" fontId="66" fillId="24" borderId="13" xfId="0" applyFont="1" applyFill="1" applyBorder="1"/>
    <xf numFmtId="0" fontId="66" fillId="24" borderId="14" xfId="0" applyFont="1" applyFill="1" applyBorder="1"/>
    <xf numFmtId="0" fontId="27" fillId="24" borderId="15" xfId="0" applyFont="1" applyFill="1" applyBorder="1"/>
    <xf numFmtId="0" fontId="27" fillId="24" borderId="17" xfId="0" applyFont="1" applyFill="1" applyBorder="1"/>
    <xf numFmtId="0" fontId="66" fillId="24" borderId="10" xfId="0" applyFont="1" applyFill="1" applyBorder="1"/>
    <xf numFmtId="0" fontId="77" fillId="24" borderId="12" xfId="0" applyFont="1" applyFill="1" applyBorder="1" applyAlignment="1">
      <alignment horizontal="left"/>
    </xf>
    <xf numFmtId="0" fontId="78" fillId="24" borderId="10" xfId="0" applyFont="1" applyFill="1" applyBorder="1"/>
    <xf numFmtId="0" fontId="78" fillId="24" borderId="15" xfId="0" applyFont="1" applyFill="1" applyBorder="1"/>
    <xf numFmtId="0" fontId="66" fillId="24" borderId="0" xfId="0" applyFont="1" applyFill="1" applyBorder="1"/>
    <xf numFmtId="0" fontId="56" fillId="0" borderId="0" xfId="0" applyFont="1" applyFill="1" applyBorder="1"/>
    <xf numFmtId="0" fontId="27" fillId="0" borderId="0" xfId="0" applyFont="1" applyFill="1" applyBorder="1"/>
    <xf numFmtId="0" fontId="25" fillId="0" borderId="0" xfId="0" applyFont="1" applyFill="1" applyBorder="1"/>
    <xf numFmtId="0" fontId="0" fillId="0" borderId="0" xfId="0"/>
    <xf numFmtId="0" fontId="79" fillId="0" borderId="0" xfId="0" applyFont="1" applyAlignment="1" applyProtection="1">
      <alignment vertical="center"/>
      <protection locked="0"/>
    </xf>
  </cellXfs>
  <cellStyles count="38">
    <cellStyle name="20% - Dekorfärg1" xfId="1" builtinId="30" customBuiltin="1"/>
    <cellStyle name="20% - Dekorfärg2" xfId="2" builtinId="34" customBuiltin="1"/>
    <cellStyle name="20% - Dekorfärg3" xfId="3" builtinId="38" customBuiltin="1"/>
    <cellStyle name="20% - Dekorfärg4" xfId="4" builtinId="42" customBuiltin="1"/>
    <cellStyle name="20% - Dekorfärg5" xfId="5" builtinId="46" customBuiltin="1"/>
    <cellStyle name="20% - Dekorfärg6" xfId="6" builtinId="50" customBuiltin="1"/>
    <cellStyle name="40% - Dekorfärg1" xfId="7" builtinId="31" customBuiltin="1"/>
    <cellStyle name="40% - Dekorfärg2" xfId="8" builtinId="35" customBuiltin="1"/>
    <cellStyle name="40% - Dekorfärg3" xfId="9" builtinId="39" customBuiltin="1"/>
    <cellStyle name="40% - Dekorfärg4" xfId="10" builtinId="43" customBuiltin="1"/>
    <cellStyle name="40% - Dekorfärg5" xfId="11" builtinId="47" customBuiltin="1"/>
    <cellStyle name="40% - Dekorfärg6" xfId="12" builtinId="51" customBuiltin="1"/>
    <cellStyle name="60% - Dekorfärg1" xfId="13" builtinId="32" customBuiltin="1"/>
    <cellStyle name="60% - Dekorfärg2" xfId="14" builtinId="36" customBuiltin="1"/>
    <cellStyle name="60% - Dekorfärg3" xfId="15" builtinId="40" customBuiltin="1"/>
    <cellStyle name="60% - Dekorfärg4" xfId="16" builtinId="44" customBuiltin="1"/>
    <cellStyle name="60% - Dekorfärg5" xfId="17" builtinId="48" customBuiltin="1"/>
    <cellStyle name="60% - Dekorfärg6" xfId="18" builtinId="52" customBuiltin="1"/>
    <cellStyle name="Anteckning" xfId="19" builtinId="10" customBuiltin="1"/>
    <cellStyle name="Beräkning" xfId="20" builtinId="22" customBuiltin="1"/>
    <cellStyle name="Bra" xfId="21" builtinId="26" customBuiltin="1"/>
    <cellStyle name="Förklarande text" xfId="22" builtinId="53" customBuiltin="1"/>
    <cellStyle name="Indata" xfId="23" builtinId="20" customBuiltin="1"/>
    <cellStyle name="Kontrollcell" xfId="24" builtinId="23" customBuiltin="1"/>
    <cellStyle name="Länkad cell" xfId="25" builtinId="24" customBuiltin="1"/>
    <cellStyle name="Neutral" xfId="26" builtinId="28" customBuiltin="1"/>
    <cellStyle name="Normal" xfId="0" builtinId="0"/>
    <cellStyle name="Normal 2" xfId="27"/>
    <cellStyle name="Normal_Blad1" xfId="28"/>
    <cellStyle name="Rubrik" xfId="29" builtinId="15" customBuiltin="1"/>
    <cellStyle name="Rubrik 1" xfId="30" builtinId="16" customBuiltin="1"/>
    <cellStyle name="Rubrik 2" xfId="31" builtinId="17" customBuiltin="1"/>
    <cellStyle name="Rubrik 3" xfId="32" builtinId="18" customBuiltin="1"/>
    <cellStyle name="Rubrik 4" xfId="33" builtinId="19" customBuiltin="1"/>
    <cellStyle name="Summa" xfId="34" builtinId="25" customBuiltin="1"/>
    <cellStyle name="Tusental" xfId="35" builtinId="3"/>
    <cellStyle name="Utdata" xfId="36" builtinId="21" customBuiltin="1"/>
    <cellStyle name="Varningstext" xfId="37" builtinId="11" customBuiltin="1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2.jpeg"/><Relationship Id="rId3" Type="http://schemas.openxmlformats.org/officeDocument/2006/relationships/image" Target="../media/image7.jpeg"/><Relationship Id="rId7" Type="http://schemas.openxmlformats.org/officeDocument/2006/relationships/image" Target="../media/image11.jpeg"/><Relationship Id="rId12" Type="http://schemas.openxmlformats.org/officeDocument/2006/relationships/image" Target="../media/image16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../media/image10.jpeg"/><Relationship Id="rId11" Type="http://schemas.openxmlformats.org/officeDocument/2006/relationships/image" Target="../media/image15.jpeg"/><Relationship Id="rId5" Type="http://schemas.openxmlformats.org/officeDocument/2006/relationships/image" Target="../media/image9.jpeg"/><Relationship Id="rId10" Type="http://schemas.openxmlformats.org/officeDocument/2006/relationships/image" Target="../media/image14.jpeg"/><Relationship Id="rId4" Type="http://schemas.openxmlformats.org/officeDocument/2006/relationships/image" Target="../media/image8.jpeg"/><Relationship Id="rId9" Type="http://schemas.openxmlformats.org/officeDocument/2006/relationships/image" Target="../media/image13.jpeg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12.jpeg"/><Relationship Id="rId3" Type="http://schemas.openxmlformats.org/officeDocument/2006/relationships/image" Target="../media/image7.jpeg"/><Relationship Id="rId7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../media/image10.jpeg"/><Relationship Id="rId5" Type="http://schemas.openxmlformats.org/officeDocument/2006/relationships/image" Target="../media/image9.jpeg"/><Relationship Id="rId10" Type="http://schemas.openxmlformats.org/officeDocument/2006/relationships/image" Target="../media/image14.jpeg"/><Relationship Id="rId4" Type="http://schemas.openxmlformats.org/officeDocument/2006/relationships/image" Target="../media/image8.jpeg"/><Relationship Id="rId9" Type="http://schemas.openxmlformats.org/officeDocument/2006/relationships/image" Target="../media/image13.jpeg"/></Relationships>
</file>

<file path=xl/drawings/_rels/vmlDrawing4.vml.rels><?xml version="1.0" encoding="UTF-8" standalone="yes"?>
<Relationships xmlns="http://schemas.openxmlformats.org/package/2006/relationships"><Relationship Id="rId8" Type="http://schemas.openxmlformats.org/officeDocument/2006/relationships/image" Target="../media/image12.jpeg"/><Relationship Id="rId3" Type="http://schemas.openxmlformats.org/officeDocument/2006/relationships/image" Target="../media/image7.jpeg"/><Relationship Id="rId7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../media/image10.jpeg"/><Relationship Id="rId5" Type="http://schemas.openxmlformats.org/officeDocument/2006/relationships/image" Target="../media/image9.jpeg"/><Relationship Id="rId10" Type="http://schemas.openxmlformats.org/officeDocument/2006/relationships/image" Target="../media/image14.jpeg"/><Relationship Id="rId4" Type="http://schemas.openxmlformats.org/officeDocument/2006/relationships/image" Target="../media/image8.jpeg"/><Relationship Id="rId9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3922</xdr:colOff>
      <xdr:row>24</xdr:row>
      <xdr:rowOff>28575</xdr:rowOff>
    </xdr:from>
    <xdr:to>
      <xdr:col>13</xdr:col>
      <xdr:colOff>3922</xdr:colOff>
      <xdr:row>32</xdr:row>
      <xdr:rowOff>28575</xdr:rowOff>
    </xdr:to>
    <xdr:sp macro="" textlink="">
      <xdr:nvSpPr>
        <xdr:cNvPr id="3607" name="Rectangle 86"/>
        <xdr:cNvSpPr>
          <a:spLocks noChangeArrowheads="1"/>
        </xdr:cNvSpPr>
      </xdr:nvSpPr>
      <xdr:spPr bwMode="auto">
        <a:xfrm>
          <a:off x="299197" y="4972050"/>
          <a:ext cx="8763000" cy="1276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sv-SE"/>
        </a:p>
      </xdr:txBody>
    </xdr:sp>
    <xdr:clientData/>
  </xdr:twoCellAnchor>
  <xdr:twoCellAnchor>
    <xdr:from>
      <xdr:col>1</xdr:col>
      <xdr:colOff>0</xdr:colOff>
      <xdr:row>33</xdr:row>
      <xdr:rowOff>0</xdr:rowOff>
    </xdr:from>
    <xdr:to>
      <xdr:col>13</xdr:col>
      <xdr:colOff>0</xdr:colOff>
      <xdr:row>36</xdr:row>
      <xdr:rowOff>0</xdr:rowOff>
    </xdr:to>
    <xdr:sp macro="" textlink="">
      <xdr:nvSpPr>
        <xdr:cNvPr id="3608" name="Rectangle 87"/>
        <xdr:cNvSpPr>
          <a:spLocks noChangeArrowheads="1"/>
        </xdr:cNvSpPr>
      </xdr:nvSpPr>
      <xdr:spPr bwMode="auto">
        <a:xfrm>
          <a:off x="295275" y="6038850"/>
          <a:ext cx="8334375" cy="581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sv-SE"/>
        </a:p>
      </xdr:txBody>
    </xdr:sp>
    <xdr:clientData/>
  </xdr:twoCellAnchor>
  <xdr:twoCellAnchor editAs="oneCell">
    <xdr:from>
      <xdr:col>1</xdr:col>
      <xdr:colOff>180975</xdr:colOff>
      <xdr:row>33</xdr:row>
      <xdr:rowOff>76200</xdr:rowOff>
    </xdr:from>
    <xdr:to>
      <xdr:col>2</xdr:col>
      <xdr:colOff>228600</xdr:colOff>
      <xdr:row>35</xdr:row>
      <xdr:rowOff>47625</xdr:rowOff>
    </xdr:to>
    <xdr:pic>
      <xdr:nvPicPr>
        <xdr:cNvPr id="3753" name="Picture 88" descr="O:\Ritning\Sprängskisser\Framgaffel\Gafflar med hjul\Mall för gaffel val\Bakaxe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6457950"/>
          <a:ext cx="11620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381000</xdr:colOff>
      <xdr:row>25</xdr:row>
      <xdr:rowOff>114300</xdr:rowOff>
    </xdr:from>
    <xdr:to>
      <xdr:col>1</xdr:col>
      <xdr:colOff>1076325</xdr:colOff>
      <xdr:row>31</xdr:row>
      <xdr:rowOff>38100</xdr:rowOff>
    </xdr:to>
    <xdr:pic>
      <xdr:nvPicPr>
        <xdr:cNvPr id="3754" name="Picture 89" descr="O:\Ritning\Sprängskisser\Framgaffel\Gafflar med hjul\Mall för gaffel val\gaffel med hjul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6275" y="5219700"/>
          <a:ext cx="695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4</xdr:row>
      <xdr:rowOff>56030</xdr:rowOff>
    </xdr:from>
    <xdr:to>
      <xdr:col>13</xdr:col>
      <xdr:colOff>0</xdr:colOff>
      <xdr:row>14</xdr:row>
      <xdr:rowOff>1</xdr:rowOff>
    </xdr:to>
    <xdr:sp macro="" textlink="">
      <xdr:nvSpPr>
        <xdr:cNvPr id="3611" name="Rectangle 92"/>
        <xdr:cNvSpPr>
          <a:spLocks noChangeArrowheads="1"/>
        </xdr:cNvSpPr>
      </xdr:nvSpPr>
      <xdr:spPr bwMode="auto">
        <a:xfrm>
          <a:off x="6219265" y="1030942"/>
          <a:ext cx="3092823" cy="15127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sv-SE"/>
        </a:p>
      </xdr:txBody>
    </xdr:sp>
    <xdr:clientData/>
  </xdr:twoCellAnchor>
  <xdr:twoCellAnchor editAs="oneCell">
    <xdr:from>
      <xdr:col>1</xdr:col>
      <xdr:colOff>352425</xdr:colOff>
      <xdr:row>38</xdr:row>
      <xdr:rowOff>152400</xdr:rowOff>
    </xdr:from>
    <xdr:to>
      <xdr:col>1</xdr:col>
      <xdr:colOff>933450</xdr:colOff>
      <xdr:row>44</xdr:row>
      <xdr:rowOff>85725</xdr:rowOff>
    </xdr:to>
    <xdr:pic>
      <xdr:nvPicPr>
        <xdr:cNvPr id="3756" name="Picture 50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35178" t="10767" r="35027" b="15649"/>
        <a:stretch>
          <a:fillRect/>
        </a:stretch>
      </xdr:blipFill>
      <xdr:spPr bwMode="auto">
        <a:xfrm>
          <a:off x="647700" y="7448550"/>
          <a:ext cx="581025" cy="981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40656</xdr:colOff>
      <xdr:row>40</xdr:row>
      <xdr:rowOff>9635</xdr:rowOff>
    </xdr:from>
    <xdr:to>
      <xdr:col>11</xdr:col>
      <xdr:colOff>202731</xdr:colOff>
      <xdr:row>44</xdr:row>
      <xdr:rowOff>126724</xdr:rowOff>
    </xdr:to>
    <xdr:pic>
      <xdr:nvPicPr>
        <xdr:cNvPr id="3181" name="Picture 10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593981" y="7658210"/>
          <a:ext cx="762150" cy="81241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361950</xdr:colOff>
      <xdr:row>55</xdr:row>
      <xdr:rowOff>142875</xdr:rowOff>
    </xdr:from>
    <xdr:to>
      <xdr:col>9</xdr:col>
      <xdr:colOff>800100</xdr:colOff>
      <xdr:row>58</xdr:row>
      <xdr:rowOff>19050</xdr:rowOff>
    </xdr:to>
    <xdr:sp macro="" textlink="">
      <xdr:nvSpPr>
        <xdr:cNvPr id="8395" name="Line 1"/>
        <xdr:cNvSpPr>
          <a:spLocks noChangeShapeType="1"/>
        </xdr:cNvSpPr>
      </xdr:nvSpPr>
      <xdr:spPr bwMode="auto">
        <a:xfrm flipH="1">
          <a:off x="6629400" y="9906000"/>
          <a:ext cx="4381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180975</xdr:colOff>
      <xdr:row>56</xdr:row>
      <xdr:rowOff>152400</xdr:rowOff>
    </xdr:from>
    <xdr:to>
      <xdr:col>12</xdr:col>
      <xdr:colOff>371475</xdr:colOff>
      <xdr:row>58</xdr:row>
      <xdr:rowOff>19050</xdr:rowOff>
    </xdr:to>
    <xdr:sp macro="" textlink="">
      <xdr:nvSpPr>
        <xdr:cNvPr id="8396" name="Line 2"/>
        <xdr:cNvSpPr>
          <a:spLocks noChangeShapeType="1"/>
        </xdr:cNvSpPr>
      </xdr:nvSpPr>
      <xdr:spPr bwMode="auto">
        <a:xfrm flipH="1">
          <a:off x="8410575" y="10077450"/>
          <a:ext cx="1905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3"/>
  <dimension ref="A1:AJ47"/>
  <sheetViews>
    <sheetView showGridLines="0" tabSelected="1" zoomScaleNormal="100" workbookViewId="0">
      <pane ySplit="1" topLeftCell="A2" activePane="bottomLeft" state="frozen"/>
      <selection pane="bottomLeft" activeCell="AM17" sqref="AM17"/>
    </sheetView>
  </sheetViews>
  <sheetFormatPr defaultRowHeight="12.75"/>
  <cols>
    <col min="1" max="1" width="1.7109375" customWidth="1"/>
    <col min="2" max="2" width="16.7109375" customWidth="1"/>
    <col min="3" max="3" width="6.85546875" customWidth="1"/>
    <col min="4" max="4" width="18.140625" customWidth="1"/>
    <col min="5" max="5" width="28.42578125" customWidth="1"/>
    <col min="6" max="6" width="12.85546875" customWidth="1"/>
    <col min="7" max="7" width="2.5703125" customWidth="1"/>
    <col min="8" max="8" width="1.5703125" customWidth="1"/>
    <col min="9" max="9" width="10.5703125" customWidth="1"/>
    <col min="10" max="11" width="9" customWidth="1"/>
    <col min="12" max="12" width="10.42578125" style="233" customWidth="1"/>
    <col min="13" max="13" width="2.28515625" customWidth="1"/>
    <col min="14" max="14" width="14.7109375" customWidth="1"/>
    <col min="15" max="15" width="7.85546875" style="27" hidden="1" customWidth="1"/>
    <col min="16" max="16" width="2" style="27" hidden="1" customWidth="1"/>
    <col min="17" max="17" width="42.140625" hidden="1" customWidth="1"/>
    <col min="18" max="18" width="3" hidden="1" customWidth="1"/>
    <col min="19" max="19" width="5.5703125" hidden="1" customWidth="1"/>
    <col min="20" max="20" width="15.140625" hidden="1" customWidth="1"/>
    <col min="21" max="21" width="7.85546875" hidden="1" customWidth="1"/>
    <col min="22" max="22" width="8.5703125" hidden="1" customWidth="1"/>
    <col min="23" max="23" width="7.85546875" hidden="1" customWidth="1"/>
    <col min="24" max="24" width="19.5703125" hidden="1" customWidth="1"/>
    <col min="25" max="25" width="18.5703125" hidden="1" customWidth="1"/>
    <col min="26" max="26" width="6" hidden="1" customWidth="1"/>
    <col min="27" max="27" width="9.140625" hidden="1" customWidth="1"/>
    <col min="28" max="28" width="2.7109375" hidden="1" customWidth="1"/>
    <col min="29" max="30" width="4.5703125" hidden="1" customWidth="1"/>
    <col min="31" max="33" width="14.7109375" hidden="1" customWidth="1"/>
    <col min="34" max="36" width="10" hidden="1" customWidth="1"/>
    <col min="37" max="44" width="10" customWidth="1"/>
  </cols>
  <sheetData>
    <row r="1" spans="1:30" ht="39.75" customHeight="1">
      <c r="A1" s="177"/>
      <c r="B1" s="178" t="s">
        <v>445</v>
      </c>
      <c r="C1" s="177"/>
      <c r="D1" s="177"/>
      <c r="E1" s="179"/>
      <c r="F1" s="177"/>
      <c r="G1" s="177"/>
      <c r="H1" s="179"/>
      <c r="I1" s="283" t="s">
        <v>444</v>
      </c>
      <c r="J1" s="179"/>
      <c r="K1" s="179"/>
      <c r="L1" s="179"/>
      <c r="M1" s="179"/>
      <c r="N1" s="179"/>
      <c r="Q1" s="27"/>
      <c r="R1" s="27"/>
    </row>
    <row r="2" spans="1:30">
      <c r="Q2" s="27"/>
      <c r="R2" s="27"/>
      <c r="U2" s="48" t="s">
        <v>283</v>
      </c>
      <c r="V2" s="48" t="s">
        <v>282</v>
      </c>
      <c r="Y2" s="39" t="s">
        <v>284</v>
      </c>
      <c r="Z2" s="40">
        <v>20</v>
      </c>
      <c r="AA2" s="40">
        <v>22</v>
      </c>
      <c r="AB2" s="40">
        <v>24</v>
      </c>
      <c r="AC2" s="40">
        <v>25</v>
      </c>
      <c r="AD2" s="41">
        <v>26</v>
      </c>
    </row>
    <row r="3" spans="1:30">
      <c r="Q3" s="27"/>
      <c r="R3" s="27"/>
      <c r="T3" t="s">
        <v>286</v>
      </c>
      <c r="U3" s="49">
        <f>IF(P4=3,420,425)</f>
        <v>425</v>
      </c>
      <c r="V3" s="122">
        <f>IF(P4=4,450,(IF(P4=3,440,470)))</f>
        <v>470</v>
      </c>
      <c r="Y3" s="42" t="s">
        <v>285</v>
      </c>
      <c r="Z3" s="43">
        <v>-45.677468667373972</v>
      </c>
      <c r="AA3" s="43">
        <v>-24.987326065427567</v>
      </c>
      <c r="AB3" s="44">
        <v>0</v>
      </c>
      <c r="AC3" s="43">
        <v>12.732395447351621</v>
      </c>
      <c r="AD3" s="45">
        <v>25.30563595161135</v>
      </c>
    </row>
    <row r="4" spans="1:30">
      <c r="O4" s="27" t="s">
        <v>247</v>
      </c>
      <c r="P4" s="61">
        <v>1</v>
      </c>
      <c r="Q4" s="121">
        <f>IF(P4=4,100000,P4*100000)</f>
        <v>100000</v>
      </c>
      <c r="R4" s="27"/>
      <c r="U4" s="49"/>
      <c r="V4" s="49"/>
    </row>
    <row r="5" spans="1:30">
      <c r="O5" s="27" t="s">
        <v>248</v>
      </c>
      <c r="P5" s="61">
        <v>3</v>
      </c>
      <c r="Q5" s="27">
        <f>IF(P5=1,20,IF(P5=2,22,(P5+21)))*1000</f>
        <v>24000</v>
      </c>
      <c r="R5" s="27">
        <f>IF(P5=1,20,IF(P5=2,22,(P5+21)))</f>
        <v>24</v>
      </c>
      <c r="U5" s="49">
        <f>(IF(P5=1,-45.7,(IF(P5=2,-25,(IF(P5=4,7.3,(IF(P5=5,25.3,0))))))))+Q7</f>
        <v>0</v>
      </c>
      <c r="V5" s="122">
        <f>IF(P4=4,173.5,(IF(P4=1,173.5,(IF(P4=2,119,182)))))</f>
        <v>173.5</v>
      </c>
      <c r="Y5" t="s">
        <v>258</v>
      </c>
      <c r="Z5" t="s">
        <v>257</v>
      </c>
    </row>
    <row r="6" spans="1:30">
      <c r="L6" s="241" t="s">
        <v>437</v>
      </c>
      <c r="O6" s="27" t="s">
        <v>250</v>
      </c>
      <c r="P6" s="61">
        <v>2</v>
      </c>
      <c r="Q6" s="27">
        <f>IF(P6=1,3,(P6+3))*100</f>
        <v>500</v>
      </c>
      <c r="R6" s="27"/>
      <c r="U6" s="49"/>
      <c r="V6" s="49">
        <f>VLOOKUP($Q8,'Databas gafflar'!A1:F563,6,FALSE)</f>
        <v>173.5</v>
      </c>
      <c r="W6">
        <f>VLOOKUP($Q8,'Databas gafflar'!A1:L563,9,FALSE)</f>
        <v>180</v>
      </c>
      <c r="Y6">
        <v>470</v>
      </c>
      <c r="Z6">
        <v>470</v>
      </c>
    </row>
    <row r="7" spans="1:30">
      <c r="L7" s="241" t="s">
        <v>439</v>
      </c>
      <c r="O7" s="27" t="s">
        <v>249</v>
      </c>
      <c r="P7" s="61">
        <v>8</v>
      </c>
      <c r="Q7" s="27">
        <f>IF(P7=8,0,(P7*10))</f>
        <v>0</v>
      </c>
      <c r="R7" s="27"/>
      <c r="T7" t="s">
        <v>287</v>
      </c>
      <c r="U7" s="49">
        <f>U3+U5</f>
        <v>425</v>
      </c>
      <c r="V7" s="49">
        <f>V3+V6-V5</f>
        <v>470</v>
      </c>
      <c r="W7" s="50">
        <f>V3+W6-V5</f>
        <v>476.5</v>
      </c>
      <c r="Y7">
        <v>119</v>
      </c>
      <c r="Z7">
        <v>173.5</v>
      </c>
    </row>
    <row r="8" spans="1:30">
      <c r="I8" s="44"/>
      <c r="J8" s="51" t="s">
        <v>283</v>
      </c>
      <c r="K8" s="51" t="s">
        <v>282</v>
      </c>
      <c r="L8" s="240" t="s">
        <v>438</v>
      </c>
      <c r="Q8" s="38">
        <f>SUM(Q4:Q7)</f>
        <v>124500</v>
      </c>
      <c r="R8" s="27"/>
      <c r="Y8">
        <f>Y6-Y7</f>
        <v>351</v>
      </c>
      <c r="Z8">
        <f>Z6-Z7</f>
        <v>296.5</v>
      </c>
    </row>
    <row r="9" spans="1:30">
      <c r="I9" s="54" t="s">
        <v>288</v>
      </c>
      <c r="J9" s="255">
        <f>U3</f>
        <v>425</v>
      </c>
      <c r="K9" s="255">
        <f>V3</f>
        <v>470</v>
      </c>
      <c r="L9" s="258">
        <f>K9</f>
        <v>470</v>
      </c>
      <c r="Q9" s="27"/>
      <c r="R9" s="27"/>
      <c r="U9" s="266">
        <f>U7-U3</f>
        <v>0</v>
      </c>
      <c r="V9" s="50">
        <f>V7-V3</f>
        <v>0</v>
      </c>
      <c r="W9" s="266">
        <f>W7-V3</f>
        <v>6.5</v>
      </c>
    </row>
    <row r="10" spans="1:30">
      <c r="I10" s="52"/>
      <c r="J10" s="256"/>
      <c r="K10" s="256"/>
      <c r="L10" s="259"/>
      <c r="Q10" s="27"/>
      <c r="R10" s="27"/>
    </row>
    <row r="11" spans="1:30">
      <c r="I11" s="55" t="s">
        <v>289</v>
      </c>
      <c r="J11" s="257">
        <f>U7</f>
        <v>425</v>
      </c>
      <c r="K11" s="257">
        <f>V7</f>
        <v>470</v>
      </c>
      <c r="L11" s="260">
        <f>W7</f>
        <v>476.5</v>
      </c>
      <c r="Q11" s="27"/>
      <c r="R11" s="27"/>
    </row>
    <row r="12" spans="1:30">
      <c r="I12" s="53"/>
      <c r="J12" s="5"/>
      <c r="K12" s="5"/>
      <c r="L12" s="261"/>
      <c r="Q12" s="27"/>
      <c r="R12" s="27"/>
      <c r="Y12" s="5" t="s">
        <v>257</v>
      </c>
      <c r="Z12" s="5" t="s">
        <v>258</v>
      </c>
      <c r="AA12" s="5" t="s">
        <v>362</v>
      </c>
    </row>
    <row r="13" spans="1:30">
      <c r="I13" s="55" t="s">
        <v>290</v>
      </c>
      <c r="J13" s="56">
        <f>U9</f>
        <v>0</v>
      </c>
      <c r="K13" s="56">
        <f>V9</f>
        <v>0</v>
      </c>
      <c r="L13" s="242">
        <f>IF((W9-J13)&lt;-5,"går ej",W9)</f>
        <v>6.5</v>
      </c>
      <c r="Q13" s="234" t="s">
        <v>432</v>
      </c>
      <c r="S13" s="235">
        <v>1597</v>
      </c>
      <c r="T13" s="236">
        <f>S13/(PI())</f>
        <v>508.34088823551372</v>
      </c>
      <c r="U13" s="237">
        <f>T13/2</f>
        <v>254.17044411775686</v>
      </c>
      <c r="V13" s="238">
        <f>U13-U15</f>
        <v>-45.836623610465836</v>
      </c>
      <c r="Y13" s="76">
        <f t="shared" ref="Y13:Y14" si="0">$Y$15+V13</f>
        <v>127.66337638953416</v>
      </c>
      <c r="Z13" s="76">
        <f t="shared" ref="Z13:Z14" si="1">$Z$15+V13</f>
        <v>73.163376389534164</v>
      </c>
      <c r="AA13" s="76">
        <f t="shared" ref="AA13:AA14" si="2">$AA$15+V13</f>
        <v>136.16337638953416</v>
      </c>
    </row>
    <row r="14" spans="1:30">
      <c r="Q14" s="234" t="s">
        <v>433</v>
      </c>
      <c r="S14" s="235">
        <v>1728</v>
      </c>
      <c r="T14" s="236">
        <f>S14/(PI())</f>
        <v>550.03948332559025</v>
      </c>
      <c r="U14" s="237">
        <f>T14/2</f>
        <v>275.01974166279513</v>
      </c>
      <c r="V14" s="238">
        <f>U14-U15</f>
        <v>-24.987326065427567</v>
      </c>
      <c r="Y14" s="76">
        <f t="shared" si="0"/>
        <v>148.51267393457243</v>
      </c>
      <c r="Z14" s="76">
        <f t="shared" si="1"/>
        <v>94.012673934572433</v>
      </c>
      <c r="AA14" s="76">
        <f t="shared" si="2"/>
        <v>157.01267393457243</v>
      </c>
    </row>
    <row r="15" spans="1:30">
      <c r="Q15" s="234" t="s">
        <v>434</v>
      </c>
      <c r="S15" s="235">
        <v>1885</v>
      </c>
      <c r="T15" s="236">
        <f>S15/(PI())</f>
        <v>600.01413545644539</v>
      </c>
      <c r="U15" s="237">
        <f>T15/2</f>
        <v>300.00706772822269</v>
      </c>
      <c r="V15" s="238">
        <v>0</v>
      </c>
      <c r="Y15" s="239">
        <v>173.5</v>
      </c>
      <c r="Z15" s="239">
        <v>119</v>
      </c>
      <c r="AA15" s="239">
        <v>182</v>
      </c>
    </row>
    <row r="16" spans="1:30">
      <c r="Q16" s="234" t="s">
        <v>435</v>
      </c>
      <c r="S16" s="235">
        <v>1931</v>
      </c>
      <c r="T16" s="236">
        <f>S16/(PI())</f>
        <v>614.65639022089977</v>
      </c>
      <c r="U16" s="237">
        <f>T16/2</f>
        <v>307.32819511044988</v>
      </c>
      <c r="V16" s="238">
        <f>U16-U15</f>
        <v>7.3211273822271892</v>
      </c>
      <c r="Y16" s="76">
        <f>$Y$15+V16</f>
        <v>180.82112738222719</v>
      </c>
      <c r="Z16" s="76">
        <f>$Z$15+V16</f>
        <v>126.32112738222719</v>
      </c>
      <c r="AA16" s="76">
        <f>$AA$15+V16</f>
        <v>189.32112738222719</v>
      </c>
    </row>
    <row r="17" spans="1:27">
      <c r="I17" s="276" t="s">
        <v>441</v>
      </c>
      <c r="J17" s="262"/>
      <c r="K17" s="262"/>
      <c r="L17" s="264"/>
      <c r="Q17" s="234" t="s">
        <v>436</v>
      </c>
      <c r="S17" s="235">
        <v>2039</v>
      </c>
      <c r="T17" s="236">
        <f>S17/(PI())</f>
        <v>649.03385792874917</v>
      </c>
      <c r="U17" s="237">
        <f>T17/2</f>
        <v>324.51692896437459</v>
      </c>
      <c r="V17" s="238">
        <f>U17-U15</f>
        <v>24.509861236151892</v>
      </c>
      <c r="Y17" s="76">
        <f>$Y$15+V17</f>
        <v>198.00986123615189</v>
      </c>
      <c r="Z17" s="76">
        <f>$Z$15+V17</f>
        <v>143.50986123615189</v>
      </c>
      <c r="AA17" s="76">
        <f>$AA$15+V17</f>
        <v>206.50986123615189</v>
      </c>
    </row>
    <row r="18" spans="1:27" ht="20.25">
      <c r="E18" s="102"/>
      <c r="F18" s="102"/>
      <c r="I18" s="277" t="s">
        <v>443</v>
      </c>
      <c r="J18" s="263"/>
      <c r="K18" s="263"/>
      <c r="L18" s="265">
        <f>IF((W9-J13)&lt;-5,"går ej",W9-J13)</f>
        <v>6.5</v>
      </c>
      <c r="Q18" s="27"/>
      <c r="R18" s="27"/>
    </row>
    <row r="19" spans="1:27" ht="20.25">
      <c r="E19" s="102"/>
      <c r="F19" s="102"/>
      <c r="Q19" s="27"/>
      <c r="R19" s="27"/>
    </row>
    <row r="20" spans="1:27" ht="20.25">
      <c r="E20" s="102"/>
      <c r="F20" s="102"/>
      <c r="Q20" s="27"/>
      <c r="R20" s="27"/>
      <c r="S20" s="233"/>
      <c r="T20" s="233"/>
      <c r="U20" s="233"/>
      <c r="V20" s="233"/>
    </row>
    <row r="21" spans="1:27" ht="20.25">
      <c r="E21" s="102"/>
      <c r="F21" s="102"/>
      <c r="Q21" s="27"/>
      <c r="R21" s="27"/>
      <c r="S21" s="233"/>
      <c r="T21" s="233"/>
      <c r="U21" s="233"/>
      <c r="V21" s="233"/>
    </row>
    <row r="22" spans="1:27" ht="24" customHeight="1">
      <c r="D22" s="102"/>
      <c r="Q22" s="27"/>
      <c r="R22" s="27"/>
      <c r="S22" s="233"/>
      <c r="T22" s="233"/>
      <c r="U22" s="233"/>
      <c r="V22" s="233"/>
    </row>
    <row r="23" spans="1:27" ht="20.25">
      <c r="B23" s="124" t="str">
        <f>IF(P4=4,"Swing",(IF(P4=1,"S2",(IF(P4=2,"U2","Bambino")))))</f>
        <v>S2</v>
      </c>
      <c r="C23" s="125"/>
      <c r="D23" s="124" t="str">
        <f>CONCATENATE((Q5/1000)," """)</f>
        <v>24 "</v>
      </c>
      <c r="E23" s="124" t="str">
        <f>CONCATENATE((Q6/100)," """)</f>
        <v>5 "</v>
      </c>
      <c r="F23" s="124" t="str">
        <f>CONCATENATE((Q7)," mm")</f>
        <v>0 mm</v>
      </c>
      <c r="Q23" s="27"/>
      <c r="R23" s="27"/>
      <c r="S23" s="233"/>
      <c r="T23" s="233"/>
      <c r="U23" s="233"/>
      <c r="V23" s="233"/>
    </row>
    <row r="24" spans="1:27" ht="20.25">
      <c r="D24" s="37"/>
      <c r="Q24" s="27"/>
      <c r="R24" s="27"/>
      <c r="S24" s="233"/>
      <c r="T24" s="233"/>
      <c r="U24" s="233"/>
      <c r="V24" s="233"/>
    </row>
    <row r="25" spans="1:27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Q25" s="27"/>
      <c r="R25" s="27"/>
      <c r="S25" s="233"/>
      <c r="T25" s="233"/>
      <c r="U25" s="233"/>
      <c r="V25" s="233"/>
    </row>
    <row r="26" spans="1:27">
      <c r="A26" s="2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4"/>
      <c r="Q26" s="27"/>
      <c r="R26" s="27"/>
      <c r="S26" s="233"/>
      <c r="T26" s="233"/>
      <c r="U26" s="233"/>
      <c r="V26" s="233"/>
    </row>
    <row r="27" spans="1:27" ht="20.25">
      <c r="A27" s="27"/>
      <c r="B27" s="58"/>
      <c r="C27" s="58"/>
      <c r="D27" s="57" t="str">
        <f>VLOOKUP($Q8,'Databas gafflar'!A1:F563,2,FALSE)</f>
        <v>2300040</v>
      </c>
      <c r="E27" s="279" t="str">
        <f>VLOOKUP($Q8,'Databas gafflar'!A1:F563,3,FALSE)</f>
        <v>Gaffel S2 kompl med hjul</v>
      </c>
      <c r="F27" s="279"/>
      <c r="G27" s="279"/>
      <c r="H27" s="279"/>
      <c r="I27" s="279"/>
      <c r="J27" s="279"/>
      <c r="K27" s="279"/>
      <c r="L27" s="229"/>
      <c r="M27" s="4"/>
      <c r="Q27" s="27"/>
      <c r="R27" s="27"/>
      <c r="S27" s="233"/>
      <c r="T27" s="233"/>
      <c r="U27" s="233"/>
      <c r="V27" s="233"/>
    </row>
    <row r="28" spans="1:27" ht="9.75" customHeight="1">
      <c r="A28" s="27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4"/>
      <c r="Q28" s="27"/>
      <c r="R28" s="27"/>
      <c r="S28" s="233"/>
      <c r="T28" s="233"/>
      <c r="U28" s="233"/>
      <c r="V28" s="233"/>
    </row>
    <row r="29" spans="1:27">
      <c r="A29" s="27"/>
      <c r="B29" s="58"/>
      <c r="C29" s="58"/>
      <c r="D29" s="58"/>
      <c r="E29" s="280" t="str">
        <f>IF((VLOOKUP($Q8,'Databas gafflar'!A1:F563,4,FALSE))=0,"",(VLOOKUP($Q8,'Databas gafflar'!A1:F563,4,FALSE)))</f>
        <v/>
      </c>
      <c r="F29" s="280"/>
      <c r="G29" s="280"/>
      <c r="H29" s="280"/>
      <c r="I29" s="280"/>
      <c r="J29" s="280"/>
      <c r="K29" s="280"/>
      <c r="L29" s="230"/>
      <c r="M29" s="4"/>
      <c r="Q29" s="27"/>
      <c r="R29" s="27"/>
      <c r="S29" s="233"/>
      <c r="T29" s="233"/>
      <c r="U29" s="233"/>
      <c r="V29" s="233"/>
    </row>
    <row r="30" spans="1:27">
      <c r="A30" s="27"/>
      <c r="B30" s="58"/>
      <c r="C30" s="58"/>
      <c r="D30" s="58"/>
      <c r="E30" s="280" t="str">
        <f>IF((VLOOKUP($Q8,'Databas gafflar'!A1:F563,5,FALSE))=0,"",(VLOOKUP($Q8,'Databas gafflar'!A1:F563,5,FALSE)))</f>
        <v/>
      </c>
      <c r="F30" s="280"/>
      <c r="G30" s="280"/>
      <c r="H30" s="280"/>
      <c r="I30" s="280"/>
      <c r="J30" s="280"/>
      <c r="K30" s="280"/>
      <c r="L30" s="230"/>
      <c r="M30" s="4"/>
      <c r="Q30" s="27"/>
      <c r="R30" s="27"/>
      <c r="S30" s="233"/>
      <c r="T30" s="233"/>
      <c r="U30" s="233"/>
      <c r="V30" s="233"/>
    </row>
    <row r="31" spans="1:27">
      <c r="A31" s="27"/>
      <c r="B31" s="58"/>
      <c r="C31" s="58"/>
      <c r="D31" s="58"/>
      <c r="E31" s="126" t="str">
        <f>IF(J13&gt;49,"OBS! vid tippskydd:  4351060 tippskydd förhöjt 50-70",(IF(29&lt;J13,"OBS! vid tippskydd:  4351030 tippskydd förhöjt 30-50","")))</f>
        <v/>
      </c>
      <c r="F31" s="123"/>
      <c r="G31" s="123"/>
      <c r="H31" s="123"/>
      <c r="I31" s="123"/>
      <c r="J31" s="123"/>
      <c r="K31" s="123"/>
      <c r="L31" s="230"/>
      <c r="M31" s="4"/>
    </row>
    <row r="32" spans="1:27" ht="6.75" customHeight="1">
      <c r="A32" s="27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4"/>
    </row>
    <row r="33" spans="1:13">
      <c r="A33" s="27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4"/>
    </row>
    <row r="34" spans="1:13">
      <c r="A34" s="27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4"/>
    </row>
    <row r="35" spans="1:13" ht="20.25">
      <c r="A35" s="27"/>
      <c r="B35" s="58"/>
      <c r="C35" s="58"/>
      <c r="D35" s="59" t="str">
        <f>VLOOKUP($Q7,'Databas fästen bakaxel'!A1:C8,2,FALSE)</f>
        <v>Std</v>
      </c>
      <c r="E35" s="281" t="str">
        <f>VLOOKUP($Q7,'Databas fästen bakaxel'!A1:C8,3,FALSE)</f>
        <v>Standard bakaxel</v>
      </c>
      <c r="F35" s="281"/>
      <c r="G35" s="281"/>
      <c r="H35" s="281"/>
      <c r="I35" s="281"/>
      <c r="J35" s="281"/>
      <c r="K35" s="281"/>
      <c r="L35" s="231"/>
      <c r="M35" s="4"/>
    </row>
    <row r="36" spans="1:13">
      <c r="A36" s="27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4"/>
    </row>
    <row r="37" spans="1:13">
      <c r="A37" s="27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4"/>
    </row>
    <row r="38" spans="1:13" ht="13.5" thickBot="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39" spans="1:13">
      <c r="B39" s="158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60"/>
    </row>
    <row r="40" spans="1:13" ht="15">
      <c r="A40" s="27"/>
      <c r="B40" s="161" t="s">
        <v>391</v>
      </c>
      <c r="C40" s="162"/>
      <c r="D40" s="174" t="s">
        <v>392</v>
      </c>
      <c r="E40" s="162"/>
      <c r="F40" s="164"/>
      <c r="G40" s="164"/>
      <c r="H40" s="164"/>
      <c r="I40" s="164"/>
      <c r="J40" s="164"/>
      <c r="K40" s="274"/>
      <c r="L40" s="275" t="s">
        <v>442</v>
      </c>
      <c r="M40" s="165"/>
    </row>
    <row r="41" spans="1:13" ht="15">
      <c r="A41" s="27"/>
      <c r="B41" s="161"/>
      <c r="C41" s="162"/>
      <c r="D41" s="163"/>
      <c r="E41" s="162"/>
      <c r="F41" s="164"/>
      <c r="G41" s="164"/>
      <c r="H41" s="164"/>
      <c r="I41" s="164"/>
      <c r="J41" s="164"/>
      <c r="K41" s="270"/>
      <c r="L41" s="267"/>
      <c r="M41" s="165"/>
    </row>
    <row r="42" spans="1:13" ht="15">
      <c r="A42" s="27"/>
      <c r="B42" s="166"/>
      <c r="C42" s="162"/>
      <c r="D42" s="172">
        <f>IF((VLOOKUP($Q8,'Databas gafflar'!A1:L563,7,FALSE))=0,"",(VLOOKUP($Q8,'Databas gafflar'!A1:L563,7,FALSE)))</f>
        <v>2100100</v>
      </c>
      <c r="E42" s="278" t="str">
        <f>IF((VLOOKUP($Q8,'Databas gafflar'!A1:L563,8,FALSE))=0,"",(VLOOKUP($Q8,'Databas gafflar'!A1:L563,8,FALSE)))</f>
        <v>Gaffel 120, hjul 120, tapp 3</v>
      </c>
      <c r="F42" s="278"/>
      <c r="G42" s="278"/>
      <c r="H42" s="278"/>
      <c r="I42" s="278"/>
      <c r="J42" s="232"/>
      <c r="K42" s="270"/>
      <c r="L42" s="267">
        <f>IF((VLOOKUP($Q8,'Databas gafflar'!A1:L563,9,FALSE))=0,"",(VLOOKUP($Q8,'Databas gafflar'!A1:L563,9,FALSE)))</f>
        <v>180</v>
      </c>
      <c r="M42" s="165"/>
    </row>
    <row r="43" spans="1:13" ht="9.75" customHeight="1">
      <c r="A43" s="27"/>
      <c r="B43" s="166"/>
      <c r="C43" s="162"/>
      <c r="D43" s="173"/>
      <c r="E43" s="173"/>
      <c r="F43" s="173"/>
      <c r="G43" s="173"/>
      <c r="H43" s="173"/>
      <c r="I43" s="173"/>
      <c r="J43" s="173"/>
      <c r="K43" s="268"/>
      <c r="L43" s="269"/>
      <c r="M43" s="165"/>
    </row>
    <row r="44" spans="1:13" ht="15">
      <c r="A44" s="27"/>
      <c r="B44" s="166"/>
      <c r="C44" s="162"/>
      <c r="D44" s="172" t="str">
        <f>IF((VLOOKUP($Q8,'Databas gafflar'!A1:L563,10,FALSE))=0,"",(VLOOKUP($Q8,'Databas gafflar'!A1:L563,10,FALSE)))</f>
        <v/>
      </c>
      <c r="E44" s="278" t="str">
        <f>IF((VLOOKUP($Q8,'Databas gafflar'!A1:L563,11,FALSE))=0,"",(VLOOKUP($Q8,'Databas gafflar'!A1:L563,11,FALSE)))</f>
        <v/>
      </c>
      <c r="F44" s="278"/>
      <c r="G44" s="278"/>
      <c r="H44" s="278"/>
      <c r="I44" s="278"/>
      <c r="J44" s="232"/>
      <c r="K44" s="270"/>
      <c r="L44" s="271"/>
      <c r="M44" s="165"/>
    </row>
    <row r="45" spans="1:13">
      <c r="A45" s="27"/>
      <c r="B45" s="166"/>
      <c r="C45" s="162"/>
      <c r="D45" s="162"/>
      <c r="E45" s="228"/>
      <c r="F45" s="228"/>
      <c r="G45" s="228"/>
      <c r="H45" s="228"/>
      <c r="I45" s="228"/>
      <c r="J45" s="228"/>
      <c r="K45" s="272"/>
      <c r="L45" s="273"/>
      <c r="M45" s="165"/>
    </row>
    <row r="46" spans="1:13" ht="13.5" thickBot="1">
      <c r="A46" s="27"/>
      <c r="B46" s="167"/>
      <c r="C46" s="168"/>
      <c r="D46" s="168"/>
      <c r="E46" s="169" t="str">
        <f>IF(J26&gt;49,"OBS! vid tippskydd:  4351060 tippskydd förhöjt 50-70",(IF(29&lt;J26,"OBS! vid tippskydd:  4351030 tippskydd förhöjt 30-50","")))</f>
        <v/>
      </c>
      <c r="F46" s="170"/>
      <c r="G46" s="170"/>
      <c r="H46" s="170"/>
      <c r="I46" s="170"/>
      <c r="J46" s="170"/>
      <c r="K46" s="170"/>
      <c r="L46" s="170"/>
      <c r="M46" s="171"/>
    </row>
    <row r="47" spans="1:13" ht="6.75" customHeight="1">
      <c r="A47" s="27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4"/>
    </row>
  </sheetData>
  <mergeCells count="6">
    <mergeCell ref="E42:I42"/>
    <mergeCell ref="E44:I44"/>
    <mergeCell ref="E27:K27"/>
    <mergeCell ref="E29:K29"/>
    <mergeCell ref="E30:K30"/>
    <mergeCell ref="E35:K35"/>
  </mergeCells>
  <phoneticPr fontId="0" type="noConversion"/>
  <pageMargins left="0.75" right="0.75" top="0.53" bottom="0.56999999999999995" header="0.5" footer="0.5"/>
  <pageSetup paperSize="9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Blad4"/>
  <dimension ref="B4:U61"/>
  <sheetViews>
    <sheetView showGridLines="0" topLeftCell="A31" workbookViewId="0">
      <selection activeCell="F79" sqref="F79"/>
    </sheetView>
  </sheetViews>
  <sheetFormatPr defaultRowHeight="12.75"/>
  <sheetData>
    <row r="4" spans="17:21">
      <c r="Q4" t="s">
        <v>247</v>
      </c>
      <c r="R4">
        <v>2</v>
      </c>
      <c r="S4">
        <f>R4*100000</f>
        <v>200000</v>
      </c>
    </row>
    <row r="6" spans="17:21">
      <c r="Q6" t="s">
        <v>248</v>
      </c>
      <c r="R6">
        <v>5</v>
      </c>
      <c r="S6">
        <f>IF(R6=1,20,IF(R6=2,22,(R6+21)))*1000</f>
        <v>26000</v>
      </c>
      <c r="T6">
        <f>IF(R6=1,20,IF(R6=2,22,(R6+21)))</f>
        <v>26</v>
      </c>
      <c r="U6">
        <f>IF(R6=2,22,0)</f>
        <v>0</v>
      </c>
    </row>
    <row r="7" spans="17:21">
      <c r="Q7" t="s">
        <v>250</v>
      </c>
      <c r="R7">
        <v>2</v>
      </c>
      <c r="S7">
        <f>IF(R7=1,3,(R7+3))*100</f>
        <v>500</v>
      </c>
    </row>
    <row r="8" spans="17:21">
      <c r="Q8" t="s">
        <v>249</v>
      </c>
      <c r="R8">
        <v>3</v>
      </c>
      <c r="S8">
        <f>R8*10</f>
        <v>30</v>
      </c>
    </row>
    <row r="12" spans="17:21">
      <c r="S12">
        <f>SUM(S4:S11)</f>
        <v>226530</v>
      </c>
    </row>
    <row r="14" spans="17:21">
      <c r="Q14">
        <v>2</v>
      </c>
    </row>
    <row r="25" spans="2:12">
      <c r="B25" s="6" t="s">
        <v>251</v>
      </c>
      <c r="C25" s="5"/>
      <c r="D25" s="7" t="s">
        <v>252</v>
      </c>
      <c r="E25" s="9"/>
      <c r="F25" s="8" t="s">
        <v>253</v>
      </c>
    </row>
    <row r="26" spans="2:12">
      <c r="B26" s="10"/>
      <c r="C26" s="9"/>
      <c r="D26" s="11"/>
      <c r="E26" s="9"/>
      <c r="F26" s="12"/>
      <c r="H26" s="10"/>
      <c r="I26" s="9"/>
      <c r="J26" s="11"/>
      <c r="K26" s="9"/>
      <c r="L26" s="12"/>
    </row>
    <row r="27" spans="2:12">
      <c r="B27" s="13">
        <v>120310</v>
      </c>
      <c r="C27" s="14"/>
      <c r="D27" s="15">
        <v>120510</v>
      </c>
      <c r="E27" s="14"/>
      <c r="F27" s="16">
        <v>120610</v>
      </c>
      <c r="H27" s="13"/>
      <c r="I27" s="14"/>
      <c r="J27" s="15"/>
      <c r="K27" s="14"/>
      <c r="L27" s="16"/>
    </row>
    <row r="28" spans="2:12">
      <c r="B28" s="17">
        <v>120320</v>
      </c>
      <c r="C28" s="18"/>
      <c r="D28" s="19">
        <v>120520</v>
      </c>
      <c r="E28" s="18"/>
      <c r="F28" s="20">
        <v>120620</v>
      </c>
      <c r="H28" s="17"/>
      <c r="I28" s="18"/>
      <c r="J28" s="19"/>
      <c r="K28" s="18"/>
      <c r="L28" s="20"/>
    </row>
    <row r="29" spans="2:12">
      <c r="B29" s="17">
        <v>120330</v>
      </c>
      <c r="C29" s="18"/>
      <c r="D29" s="19">
        <v>120530</v>
      </c>
      <c r="E29" s="18"/>
      <c r="F29" s="20">
        <v>120630</v>
      </c>
      <c r="H29" s="17"/>
      <c r="I29" s="18"/>
      <c r="J29" s="19"/>
      <c r="K29" s="18"/>
      <c r="L29" s="20"/>
    </row>
    <row r="30" spans="2:12">
      <c r="B30" s="17">
        <v>120340</v>
      </c>
      <c r="C30" s="18"/>
      <c r="D30" s="19">
        <v>120540</v>
      </c>
      <c r="E30" s="18"/>
      <c r="F30" s="20">
        <v>120640</v>
      </c>
      <c r="H30" s="17"/>
      <c r="I30" s="18"/>
      <c r="J30" s="19"/>
      <c r="K30" s="18"/>
      <c r="L30" s="20"/>
    </row>
    <row r="31" spans="2:12">
      <c r="B31" s="17">
        <v>120350</v>
      </c>
      <c r="C31" s="18"/>
      <c r="D31" s="19">
        <v>120550</v>
      </c>
      <c r="E31" s="18"/>
      <c r="F31" s="20">
        <v>120650</v>
      </c>
      <c r="H31" s="17"/>
      <c r="I31" s="18"/>
      <c r="J31" s="19"/>
      <c r="K31" s="18"/>
      <c r="L31" s="20"/>
    </row>
    <row r="32" spans="2:12">
      <c r="B32" s="17">
        <v>120360</v>
      </c>
      <c r="C32" s="18"/>
      <c r="D32" s="19">
        <v>120560</v>
      </c>
      <c r="E32" s="18"/>
      <c r="F32" s="20">
        <v>120660</v>
      </c>
      <c r="H32" s="17"/>
      <c r="I32" s="18"/>
      <c r="J32" s="19"/>
      <c r="K32" s="18"/>
      <c r="L32" s="20"/>
    </row>
    <row r="33" spans="2:12">
      <c r="B33" s="21">
        <v>120370</v>
      </c>
      <c r="C33" s="22"/>
      <c r="D33" s="23">
        <v>120570</v>
      </c>
      <c r="E33" s="22"/>
      <c r="F33" s="24">
        <v>120670</v>
      </c>
      <c r="H33" s="21"/>
      <c r="I33" s="22"/>
      <c r="J33" s="23"/>
      <c r="K33" s="22"/>
      <c r="L33" s="24"/>
    </row>
    <row r="34" spans="2:12">
      <c r="B34" s="10">
        <v>122310</v>
      </c>
      <c r="C34" s="9"/>
      <c r="D34" s="11">
        <v>122510</v>
      </c>
      <c r="E34" s="9"/>
      <c r="F34" s="12">
        <v>122610</v>
      </c>
      <c r="H34" s="10"/>
      <c r="I34" s="9"/>
      <c r="J34" s="11"/>
      <c r="K34" s="9"/>
      <c r="L34" s="12"/>
    </row>
    <row r="35" spans="2:12">
      <c r="B35" s="10">
        <v>122320</v>
      </c>
      <c r="C35" s="9"/>
      <c r="D35" s="11">
        <v>122520</v>
      </c>
      <c r="E35" s="9"/>
      <c r="F35" s="12">
        <v>122620</v>
      </c>
      <c r="H35" s="10"/>
      <c r="I35" s="9"/>
      <c r="J35" s="11"/>
      <c r="K35" s="9"/>
      <c r="L35" s="12"/>
    </row>
    <row r="36" spans="2:12">
      <c r="B36" s="10">
        <v>122330</v>
      </c>
      <c r="C36" s="9"/>
      <c r="D36" s="11">
        <v>122530</v>
      </c>
      <c r="E36" s="9"/>
      <c r="F36" s="12">
        <v>122630</v>
      </c>
      <c r="H36" s="10"/>
      <c r="I36" s="9"/>
      <c r="J36" s="11"/>
      <c r="K36" s="9"/>
      <c r="L36" s="12"/>
    </row>
    <row r="37" spans="2:12">
      <c r="B37" s="10">
        <v>122340</v>
      </c>
      <c r="C37" s="9"/>
      <c r="D37" s="11">
        <v>122540</v>
      </c>
      <c r="E37" s="9"/>
      <c r="F37" s="12">
        <v>122640</v>
      </c>
      <c r="H37" s="10"/>
      <c r="I37" s="9"/>
      <c r="J37" s="11"/>
      <c r="K37" s="9"/>
      <c r="L37" s="12"/>
    </row>
    <row r="38" spans="2:12">
      <c r="B38" s="10">
        <v>122350</v>
      </c>
      <c r="C38" s="9"/>
      <c r="D38" s="11">
        <v>122550</v>
      </c>
      <c r="E38" s="9"/>
      <c r="F38" s="12">
        <v>122650</v>
      </c>
      <c r="H38" s="10"/>
      <c r="I38" s="9"/>
      <c r="J38" s="11"/>
      <c r="K38" s="9"/>
      <c r="L38" s="12"/>
    </row>
    <row r="39" spans="2:12">
      <c r="B39" s="10">
        <v>122360</v>
      </c>
      <c r="C39" s="9"/>
      <c r="D39" s="11">
        <v>122560</v>
      </c>
      <c r="E39" s="9"/>
      <c r="F39" s="12">
        <v>122660</v>
      </c>
      <c r="H39" s="6" t="s">
        <v>256</v>
      </c>
      <c r="I39" s="5"/>
      <c r="J39" s="7" t="s">
        <v>254</v>
      </c>
      <c r="K39" s="9"/>
      <c r="L39" s="8" t="s">
        <v>255</v>
      </c>
    </row>
    <row r="40" spans="2:12">
      <c r="B40" s="10">
        <v>122370</v>
      </c>
      <c r="C40" s="9"/>
      <c r="D40" s="11">
        <v>122570</v>
      </c>
      <c r="E40" s="9"/>
      <c r="F40" s="12">
        <v>122670</v>
      </c>
    </row>
    <row r="41" spans="2:12">
      <c r="B41" s="13">
        <v>124310</v>
      </c>
      <c r="C41" s="14"/>
      <c r="D41" s="15">
        <v>124510</v>
      </c>
      <c r="E41" s="14"/>
      <c r="F41" s="16">
        <v>124610</v>
      </c>
      <c r="H41" s="13">
        <v>224310</v>
      </c>
      <c r="I41" s="14"/>
      <c r="J41" s="15">
        <v>224510</v>
      </c>
      <c r="K41" s="14"/>
      <c r="L41" s="16">
        <v>224610</v>
      </c>
    </row>
    <row r="42" spans="2:12">
      <c r="B42" s="17">
        <v>124320</v>
      </c>
      <c r="C42" s="18"/>
      <c r="D42" s="19">
        <v>124520</v>
      </c>
      <c r="E42" s="18"/>
      <c r="F42" s="20">
        <v>124620</v>
      </c>
      <c r="H42" s="17">
        <v>224320</v>
      </c>
      <c r="I42" s="18"/>
      <c r="J42" s="19">
        <v>224520</v>
      </c>
      <c r="K42" s="18"/>
      <c r="L42" s="20">
        <v>224620</v>
      </c>
    </row>
    <row r="43" spans="2:12">
      <c r="B43" s="17">
        <v>124330</v>
      </c>
      <c r="C43" s="18"/>
      <c r="D43" s="19">
        <v>124530</v>
      </c>
      <c r="E43" s="18"/>
      <c r="F43" s="20">
        <v>124630</v>
      </c>
      <c r="H43" s="17">
        <v>224330</v>
      </c>
      <c r="I43" s="18"/>
      <c r="J43" s="19">
        <v>224530</v>
      </c>
      <c r="K43" s="18"/>
      <c r="L43" s="20">
        <v>224630</v>
      </c>
    </row>
    <row r="44" spans="2:12">
      <c r="B44" s="17">
        <v>124340</v>
      </c>
      <c r="C44" s="18"/>
      <c r="D44" s="19">
        <v>124540</v>
      </c>
      <c r="E44" s="18"/>
      <c r="F44" s="20">
        <v>124640</v>
      </c>
      <c r="H44" s="17">
        <v>224340</v>
      </c>
      <c r="I44" s="18"/>
      <c r="J44" s="19">
        <v>224540</v>
      </c>
      <c r="K44" s="18"/>
      <c r="L44" s="20">
        <v>224640</v>
      </c>
    </row>
    <row r="45" spans="2:12">
      <c r="B45" s="17">
        <v>124350</v>
      </c>
      <c r="C45" s="18"/>
      <c r="D45" s="19">
        <v>124550</v>
      </c>
      <c r="E45" s="18"/>
      <c r="F45" s="20">
        <v>124650</v>
      </c>
      <c r="H45" s="17">
        <v>224350</v>
      </c>
      <c r="I45" s="18"/>
      <c r="J45" s="19">
        <v>224550</v>
      </c>
      <c r="K45" s="18"/>
      <c r="L45" s="20">
        <v>224650</v>
      </c>
    </row>
    <row r="46" spans="2:12">
      <c r="B46" s="17">
        <v>124360</v>
      </c>
      <c r="C46" s="18"/>
      <c r="D46" s="19">
        <v>124560</v>
      </c>
      <c r="E46" s="18"/>
      <c r="F46" s="20">
        <v>124660</v>
      </c>
      <c r="H46" s="17">
        <v>224360</v>
      </c>
      <c r="I46" s="18"/>
      <c r="J46" s="19">
        <v>224560</v>
      </c>
      <c r="K46" s="18"/>
      <c r="L46" s="20">
        <v>224660</v>
      </c>
    </row>
    <row r="47" spans="2:12">
      <c r="B47" s="21">
        <v>124370</v>
      </c>
      <c r="C47" s="22"/>
      <c r="D47" s="23">
        <v>124570</v>
      </c>
      <c r="E47" s="22"/>
      <c r="F47" s="24">
        <v>124670</v>
      </c>
      <c r="H47" s="21">
        <v>224370</v>
      </c>
      <c r="I47" s="22"/>
      <c r="J47" s="23">
        <v>224570</v>
      </c>
      <c r="K47" s="22"/>
      <c r="L47" s="24">
        <v>224670</v>
      </c>
    </row>
    <row r="48" spans="2:12">
      <c r="B48" s="10">
        <v>125310</v>
      </c>
      <c r="C48" s="9"/>
      <c r="D48" s="11">
        <v>125510</v>
      </c>
      <c r="E48" s="9"/>
      <c r="F48" s="12">
        <v>125610</v>
      </c>
      <c r="H48" s="10">
        <v>225310</v>
      </c>
      <c r="I48" s="9"/>
      <c r="J48" s="11">
        <v>225510</v>
      </c>
      <c r="K48" s="9"/>
      <c r="L48" s="12">
        <v>225610</v>
      </c>
    </row>
    <row r="49" spans="2:12">
      <c r="B49" s="10">
        <v>125320</v>
      </c>
      <c r="C49" s="9"/>
      <c r="D49" s="11">
        <v>125520</v>
      </c>
      <c r="E49" s="9"/>
      <c r="F49" s="12">
        <v>125620</v>
      </c>
      <c r="H49" s="10">
        <v>225320</v>
      </c>
      <c r="I49" s="9"/>
      <c r="J49" s="11">
        <v>225520</v>
      </c>
      <c r="K49" s="9"/>
      <c r="L49" s="12">
        <v>225620</v>
      </c>
    </row>
    <row r="50" spans="2:12">
      <c r="B50" s="10">
        <v>125330</v>
      </c>
      <c r="C50" s="9"/>
      <c r="D50" s="11">
        <v>125530</v>
      </c>
      <c r="E50" s="9"/>
      <c r="F50" s="12">
        <v>125630</v>
      </c>
      <c r="H50" s="10">
        <v>225330</v>
      </c>
      <c r="I50" s="9"/>
      <c r="J50" s="11">
        <v>225530</v>
      </c>
      <c r="K50" s="9"/>
      <c r="L50" s="12">
        <v>225630</v>
      </c>
    </row>
    <row r="51" spans="2:12">
      <c r="B51" s="10">
        <v>125340</v>
      </c>
      <c r="C51" s="9"/>
      <c r="D51" s="11">
        <v>125540</v>
      </c>
      <c r="E51" s="9"/>
      <c r="F51" s="12">
        <v>125640</v>
      </c>
      <c r="H51" s="10">
        <v>225340</v>
      </c>
      <c r="I51" s="9"/>
      <c r="J51" s="11">
        <v>225540</v>
      </c>
      <c r="K51" s="9"/>
      <c r="L51" s="12">
        <v>225640</v>
      </c>
    </row>
    <row r="52" spans="2:12">
      <c r="B52" s="10">
        <v>125350</v>
      </c>
      <c r="C52" s="9"/>
      <c r="D52" s="11">
        <v>125550</v>
      </c>
      <c r="E52" s="9"/>
      <c r="F52" s="12">
        <v>125650</v>
      </c>
      <c r="H52" s="10">
        <v>225350</v>
      </c>
      <c r="I52" s="9"/>
      <c r="J52" s="11">
        <v>225550</v>
      </c>
      <c r="K52" s="9"/>
      <c r="L52" s="12">
        <v>225650</v>
      </c>
    </row>
    <row r="53" spans="2:12">
      <c r="B53" s="10">
        <v>125360</v>
      </c>
      <c r="C53" s="9"/>
      <c r="D53" s="11">
        <v>125560</v>
      </c>
      <c r="E53" s="9"/>
      <c r="F53" s="12">
        <v>125660</v>
      </c>
      <c r="H53" s="10">
        <v>225360</v>
      </c>
      <c r="I53" s="9"/>
      <c r="J53" s="11">
        <v>225560</v>
      </c>
      <c r="K53" s="9"/>
      <c r="L53" s="12">
        <v>225660</v>
      </c>
    </row>
    <row r="54" spans="2:12">
      <c r="B54" s="10">
        <v>125370</v>
      </c>
      <c r="C54" s="9"/>
      <c r="D54" s="11">
        <v>125570</v>
      </c>
      <c r="E54" s="9"/>
      <c r="F54" s="12">
        <v>125670</v>
      </c>
      <c r="H54" s="10">
        <v>225370</v>
      </c>
      <c r="I54" s="9"/>
      <c r="J54" s="11">
        <v>225570</v>
      </c>
      <c r="K54" s="9"/>
      <c r="L54" s="12">
        <v>225670</v>
      </c>
    </row>
    <row r="55" spans="2:12">
      <c r="B55" s="13">
        <v>126310</v>
      </c>
      <c r="C55" s="14"/>
      <c r="D55" s="15">
        <v>126510</v>
      </c>
      <c r="E55" s="14"/>
      <c r="F55" s="16">
        <v>126610</v>
      </c>
      <c r="H55" s="13">
        <v>226310</v>
      </c>
      <c r="I55" s="14"/>
      <c r="J55" s="15">
        <v>226510</v>
      </c>
      <c r="K55" s="14"/>
      <c r="L55" s="16">
        <v>226610</v>
      </c>
    </row>
    <row r="56" spans="2:12">
      <c r="B56" s="17">
        <v>126320</v>
      </c>
      <c r="C56" s="18"/>
      <c r="D56" s="19">
        <v>126520</v>
      </c>
      <c r="E56" s="18"/>
      <c r="F56" s="20">
        <v>126620</v>
      </c>
      <c r="H56" s="17">
        <v>226320</v>
      </c>
      <c r="I56" s="18"/>
      <c r="J56" s="19">
        <v>226520</v>
      </c>
      <c r="K56" s="18"/>
      <c r="L56" s="20">
        <v>226620</v>
      </c>
    </row>
    <row r="57" spans="2:12">
      <c r="B57" s="17">
        <v>126330</v>
      </c>
      <c r="C57" s="18"/>
      <c r="D57" s="19">
        <v>126530</v>
      </c>
      <c r="E57" s="18"/>
      <c r="F57" s="20">
        <v>126630</v>
      </c>
      <c r="H57" s="17">
        <v>226330</v>
      </c>
      <c r="I57" s="18"/>
      <c r="J57" s="19">
        <v>226530</v>
      </c>
      <c r="K57" s="18"/>
      <c r="L57" s="20">
        <v>226630</v>
      </c>
    </row>
    <row r="58" spans="2:12">
      <c r="B58" s="17">
        <v>126340</v>
      </c>
      <c r="C58" s="18"/>
      <c r="D58" s="19">
        <v>126540</v>
      </c>
      <c r="E58" s="18"/>
      <c r="F58" s="20">
        <v>126640</v>
      </c>
      <c r="H58" s="17">
        <v>226340</v>
      </c>
      <c r="I58" s="18"/>
      <c r="J58" s="19">
        <v>226540</v>
      </c>
      <c r="K58" s="18"/>
      <c r="L58" s="20">
        <v>226640</v>
      </c>
    </row>
    <row r="59" spans="2:12">
      <c r="B59" s="17">
        <v>126350</v>
      </c>
      <c r="C59" s="18"/>
      <c r="D59" s="19">
        <v>126550</v>
      </c>
      <c r="E59" s="18"/>
      <c r="F59" s="20">
        <v>126650</v>
      </c>
      <c r="H59" s="17">
        <v>226350</v>
      </c>
      <c r="I59" s="18"/>
      <c r="J59" s="19">
        <v>226550</v>
      </c>
      <c r="K59" s="18"/>
      <c r="L59" s="20">
        <v>226650</v>
      </c>
    </row>
    <row r="60" spans="2:12">
      <c r="B60" s="17">
        <v>126360</v>
      </c>
      <c r="C60" s="18"/>
      <c r="D60" s="19">
        <v>126560</v>
      </c>
      <c r="E60" s="18"/>
      <c r="F60" s="20">
        <v>126660</v>
      </c>
      <c r="H60" s="17">
        <v>226360</v>
      </c>
      <c r="I60" s="18"/>
      <c r="J60" s="19">
        <v>226560</v>
      </c>
      <c r="K60" s="18"/>
      <c r="L60" s="20">
        <v>226660</v>
      </c>
    </row>
    <row r="61" spans="2:12">
      <c r="B61" s="21">
        <v>126370</v>
      </c>
      <c r="C61" s="22"/>
      <c r="D61" s="23">
        <v>126570</v>
      </c>
      <c r="E61" s="22"/>
      <c r="F61" s="24">
        <v>126670</v>
      </c>
      <c r="H61" s="21">
        <v>226370</v>
      </c>
      <c r="I61" s="22"/>
      <c r="J61" s="23">
        <v>226570</v>
      </c>
      <c r="K61" s="22"/>
      <c r="L61" s="24">
        <v>226670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D4:J24"/>
  <sheetViews>
    <sheetView showGridLines="0" topLeftCell="A40" workbookViewId="0">
      <selection activeCell="D84" sqref="A78:D84"/>
    </sheetView>
  </sheetViews>
  <sheetFormatPr defaultRowHeight="12.75"/>
  <cols>
    <col min="2" max="2" width="19.28515625" customWidth="1"/>
    <col min="3" max="3" width="16.5703125" customWidth="1"/>
    <col min="4" max="4" width="66.140625" customWidth="1"/>
  </cols>
  <sheetData>
    <row r="4" spans="6:9">
      <c r="F4" t="s">
        <v>247</v>
      </c>
      <c r="G4">
        <v>1</v>
      </c>
      <c r="H4">
        <f>G4*100000</f>
        <v>100000</v>
      </c>
    </row>
    <row r="5" spans="6:9">
      <c r="F5" t="s">
        <v>248</v>
      </c>
      <c r="G5">
        <v>4</v>
      </c>
      <c r="H5">
        <f>IF(G5=1,20,IF(G5=2,22,(G5+21)))*1000</f>
        <v>25000</v>
      </c>
      <c r="I5">
        <f>IF(G5=1,20,IF(G5=2,22,(G5+21)))</f>
        <v>25</v>
      </c>
    </row>
    <row r="6" spans="6:9">
      <c r="F6" t="s">
        <v>250</v>
      </c>
      <c r="G6">
        <v>0</v>
      </c>
      <c r="H6">
        <f>IF(G6=1,3,(G6+3))*100</f>
        <v>300</v>
      </c>
    </row>
    <row r="7" spans="6:9">
      <c r="F7" t="s">
        <v>249</v>
      </c>
      <c r="G7">
        <v>1</v>
      </c>
      <c r="H7">
        <f>IF(G7=8,0,(G7*10))</f>
        <v>10</v>
      </c>
    </row>
    <row r="11" spans="6:9">
      <c r="H11">
        <f>SUM(H4:H10)</f>
        <v>125310</v>
      </c>
    </row>
    <row r="13" spans="6:9">
      <c r="F13">
        <v>2</v>
      </c>
    </row>
    <row r="24" spans="4:10">
      <c r="D24" s="282"/>
      <c r="E24" s="282"/>
      <c r="F24" s="282"/>
      <c r="G24" s="282"/>
      <c r="H24" s="282"/>
      <c r="I24" s="282"/>
      <c r="J24" s="282"/>
    </row>
  </sheetData>
  <mergeCells count="1">
    <mergeCell ref="D24:J24"/>
  </mergeCells>
  <phoneticPr fontId="0" type="noConversion"/>
  <pageMargins left="0.75" right="0.75" top="1" bottom="1" header="0.5" footer="0.5"/>
  <headerFooter alignWithMargins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161"/>
  <sheetViews>
    <sheetView showGridLines="0" topLeftCell="A121" workbookViewId="0">
      <selection activeCell="Q125" sqref="Q125"/>
    </sheetView>
  </sheetViews>
  <sheetFormatPr defaultRowHeight="12.75"/>
  <cols>
    <col min="1" max="1" width="15.28515625" customWidth="1"/>
    <col min="2" max="2" width="5.140625" style="181" customWidth="1"/>
    <col min="8" max="8" width="4.5703125" customWidth="1"/>
    <col min="10" max="10" width="6.7109375" style="181" customWidth="1"/>
  </cols>
  <sheetData>
    <row r="1" spans="1:16">
      <c r="B1" s="181" t="s">
        <v>410</v>
      </c>
      <c r="C1" s="181"/>
      <c r="D1" s="181"/>
      <c r="E1" s="181"/>
      <c r="F1" s="181"/>
      <c r="G1" s="181"/>
      <c r="I1" s="181"/>
      <c r="K1" s="181"/>
      <c r="L1" s="181"/>
      <c r="M1" s="181"/>
      <c r="N1" s="181"/>
      <c r="O1" s="181"/>
      <c r="P1" s="181"/>
    </row>
    <row r="2" spans="1:16">
      <c r="C2" s="181"/>
      <c r="D2" s="181"/>
      <c r="E2" s="181"/>
      <c r="F2" s="181"/>
      <c r="G2" s="181"/>
      <c r="I2" s="181"/>
      <c r="K2" s="181"/>
      <c r="L2" s="181"/>
      <c r="M2" s="181"/>
      <c r="N2" s="181"/>
      <c r="O2" s="181"/>
      <c r="P2" s="181"/>
    </row>
    <row r="3" spans="1:16">
      <c r="C3" s="181"/>
      <c r="D3" s="181"/>
      <c r="E3" s="181"/>
      <c r="F3" s="181"/>
      <c r="G3" s="181"/>
      <c r="I3" s="181"/>
      <c r="K3" s="181"/>
      <c r="L3" s="181"/>
      <c r="M3" s="181"/>
      <c r="N3" s="181"/>
      <c r="O3" s="181"/>
      <c r="P3" s="181"/>
    </row>
    <row r="4" spans="1:16" ht="14.25">
      <c r="A4" s="182">
        <v>90</v>
      </c>
      <c r="B4" s="183"/>
      <c r="C4" s="184" t="s">
        <v>391</v>
      </c>
      <c r="D4" s="184"/>
      <c r="E4" s="184"/>
      <c r="F4" s="184"/>
      <c r="G4" s="184"/>
      <c r="H4" s="182"/>
      <c r="I4" s="185"/>
      <c r="J4" s="183"/>
      <c r="K4" s="184" t="s">
        <v>411</v>
      </c>
      <c r="L4" s="184"/>
      <c r="M4" s="184"/>
      <c r="N4" s="184"/>
      <c r="O4" s="184"/>
      <c r="P4" s="182"/>
    </row>
    <row r="5" spans="1:16">
      <c r="A5" s="5"/>
      <c r="B5" s="186"/>
      <c r="C5" s="5">
        <v>20</v>
      </c>
      <c r="D5" s="5">
        <v>22</v>
      </c>
      <c r="E5" s="5">
        <v>24</v>
      </c>
      <c r="F5" s="5">
        <v>25</v>
      </c>
      <c r="G5" s="5">
        <v>26</v>
      </c>
      <c r="H5" s="5"/>
      <c r="I5" s="5"/>
      <c r="J5" s="186"/>
      <c r="K5" s="5">
        <v>20</v>
      </c>
      <c r="L5" s="5">
        <v>22</v>
      </c>
      <c r="M5" s="5">
        <v>24</v>
      </c>
      <c r="N5" s="5">
        <v>25</v>
      </c>
      <c r="O5" s="5">
        <v>26</v>
      </c>
      <c r="P5" s="5"/>
    </row>
    <row r="6" spans="1:16">
      <c r="B6" s="181">
        <v>0</v>
      </c>
      <c r="C6" s="187" t="s">
        <v>412</v>
      </c>
      <c r="D6" s="187" t="s">
        <v>412</v>
      </c>
      <c r="E6" s="187" t="s">
        <v>412</v>
      </c>
      <c r="F6" s="187" t="s">
        <v>269</v>
      </c>
      <c r="G6" s="187" t="s">
        <v>269</v>
      </c>
      <c r="I6" s="188"/>
      <c r="J6" s="181">
        <v>0</v>
      </c>
      <c r="K6" s="187" t="s">
        <v>269</v>
      </c>
      <c r="L6" s="187" t="s">
        <v>269</v>
      </c>
      <c r="M6" s="187" t="s">
        <v>412</v>
      </c>
      <c r="N6" s="187" t="s">
        <v>412</v>
      </c>
      <c r="O6" s="187" t="s">
        <v>412</v>
      </c>
    </row>
    <row r="7" spans="1:16">
      <c r="B7" s="181">
        <v>10</v>
      </c>
      <c r="C7" s="187" t="s">
        <v>412</v>
      </c>
      <c r="D7" s="187" t="s">
        <v>412</v>
      </c>
      <c r="E7" s="187" t="s">
        <v>269</v>
      </c>
      <c r="F7" s="187" t="s">
        <v>269</v>
      </c>
      <c r="G7" s="187" t="s">
        <v>269</v>
      </c>
      <c r="I7" s="188"/>
      <c r="J7" s="181">
        <v>10</v>
      </c>
      <c r="K7" s="187" t="s">
        <v>269</v>
      </c>
      <c r="L7" s="187" t="s">
        <v>412</v>
      </c>
      <c r="M7" s="187" t="s">
        <v>412</v>
      </c>
      <c r="N7" s="187" t="s">
        <v>412</v>
      </c>
      <c r="O7" s="187" t="s">
        <v>412</v>
      </c>
    </row>
    <row r="8" spans="1:16">
      <c r="B8" s="181">
        <v>20</v>
      </c>
      <c r="C8" s="187" t="s">
        <v>412</v>
      </c>
      <c r="D8" s="187" t="s">
        <v>412</v>
      </c>
      <c r="E8" s="187" t="s">
        <v>269</v>
      </c>
      <c r="F8" s="187" t="s">
        <v>269</v>
      </c>
      <c r="G8" s="187" t="s">
        <v>269</v>
      </c>
      <c r="I8" s="188"/>
      <c r="J8" s="181">
        <v>20</v>
      </c>
      <c r="K8" s="187" t="s">
        <v>269</v>
      </c>
      <c r="L8" s="187" t="s">
        <v>412</v>
      </c>
      <c r="M8" s="187" t="s">
        <v>412</v>
      </c>
      <c r="N8" s="187" t="s">
        <v>412</v>
      </c>
      <c r="O8" s="187" t="s">
        <v>269</v>
      </c>
    </row>
    <row r="9" spans="1:16">
      <c r="B9" s="181">
        <v>30</v>
      </c>
      <c r="C9" s="187" t="s">
        <v>412</v>
      </c>
      <c r="D9" s="187" t="s">
        <v>412</v>
      </c>
      <c r="E9" s="187" t="s">
        <v>269</v>
      </c>
      <c r="F9" s="187" t="s">
        <v>269</v>
      </c>
      <c r="G9" s="187" t="s">
        <v>269</v>
      </c>
      <c r="I9" s="188"/>
      <c r="J9" s="181">
        <v>30</v>
      </c>
      <c r="K9" s="187" t="s">
        <v>412</v>
      </c>
      <c r="L9" s="187" t="s">
        <v>412</v>
      </c>
      <c r="M9" s="187" t="s">
        <v>412</v>
      </c>
      <c r="N9" s="187" t="s">
        <v>269</v>
      </c>
      <c r="O9" s="187" t="s">
        <v>269</v>
      </c>
    </row>
    <row r="10" spans="1:16">
      <c r="B10" s="181">
        <v>40</v>
      </c>
      <c r="C10" s="187" t="s">
        <v>412</v>
      </c>
      <c r="D10" s="187" t="s">
        <v>269</v>
      </c>
      <c r="E10" s="187" t="s">
        <v>269</v>
      </c>
      <c r="F10" s="187" t="s">
        <v>269</v>
      </c>
      <c r="G10" s="187" t="s">
        <v>269</v>
      </c>
      <c r="I10" s="188"/>
      <c r="J10" s="181">
        <v>40</v>
      </c>
      <c r="K10" s="187" t="s">
        <v>412</v>
      </c>
      <c r="L10" s="187" t="s">
        <v>412</v>
      </c>
      <c r="M10" s="187" t="s">
        <v>269</v>
      </c>
      <c r="N10" s="187" t="s">
        <v>269</v>
      </c>
      <c r="O10" s="187" t="s">
        <v>269</v>
      </c>
    </row>
    <row r="11" spans="1:16">
      <c r="B11" s="181">
        <v>50</v>
      </c>
      <c r="C11" s="187" t="s">
        <v>412</v>
      </c>
      <c r="D11" s="187" t="s">
        <v>269</v>
      </c>
      <c r="E11" s="187" t="s">
        <v>269</v>
      </c>
      <c r="F11" s="187" t="s">
        <v>269</v>
      </c>
      <c r="G11" s="187" t="s">
        <v>269</v>
      </c>
      <c r="I11" s="188"/>
      <c r="J11" s="181">
        <v>50</v>
      </c>
      <c r="K11" s="187" t="s">
        <v>412</v>
      </c>
      <c r="L11" s="187" t="s">
        <v>412</v>
      </c>
      <c r="M11" s="187" t="s">
        <v>269</v>
      </c>
      <c r="N11" s="187" t="s">
        <v>269</v>
      </c>
      <c r="O11" s="187" t="s">
        <v>269</v>
      </c>
    </row>
    <row r="12" spans="1:16">
      <c r="B12" s="181">
        <v>60</v>
      </c>
      <c r="C12" s="187" t="s">
        <v>269</v>
      </c>
      <c r="D12" s="187" t="s">
        <v>269</v>
      </c>
      <c r="E12" s="187" t="s">
        <v>269</v>
      </c>
      <c r="F12" s="187" t="s">
        <v>269</v>
      </c>
      <c r="G12" s="187" t="s">
        <v>269</v>
      </c>
      <c r="I12" s="188"/>
      <c r="J12" s="181">
        <v>60</v>
      </c>
      <c r="K12" s="187" t="s">
        <v>412</v>
      </c>
      <c r="L12" s="187" t="s">
        <v>412</v>
      </c>
      <c r="M12" s="187" t="s">
        <v>269</v>
      </c>
      <c r="N12" s="187" t="s">
        <v>269</v>
      </c>
      <c r="O12" s="187" t="s">
        <v>269</v>
      </c>
    </row>
    <row r="13" spans="1:16">
      <c r="B13" s="181">
        <v>70</v>
      </c>
      <c r="C13" s="187" t="s">
        <v>269</v>
      </c>
      <c r="D13" s="187" t="s">
        <v>269</v>
      </c>
      <c r="E13" s="187" t="s">
        <v>269</v>
      </c>
      <c r="F13" s="187" t="s">
        <v>269</v>
      </c>
      <c r="G13" s="187" t="s">
        <v>269</v>
      </c>
      <c r="I13" s="188"/>
      <c r="J13" s="181">
        <v>70</v>
      </c>
      <c r="K13" s="187" t="s">
        <v>412</v>
      </c>
      <c r="L13" s="187" t="s">
        <v>269</v>
      </c>
      <c r="M13" s="187" t="s">
        <v>269</v>
      </c>
      <c r="N13" s="187" t="s">
        <v>269</v>
      </c>
      <c r="O13" s="187" t="s">
        <v>269</v>
      </c>
    </row>
    <row r="14" spans="1:16">
      <c r="C14" s="189"/>
      <c r="D14" s="189"/>
      <c r="E14" s="189"/>
      <c r="F14" s="189"/>
      <c r="G14" s="189"/>
      <c r="I14" s="189"/>
      <c r="K14" s="189"/>
      <c r="L14" s="189"/>
      <c r="M14" s="189"/>
      <c r="N14" s="189"/>
      <c r="O14" s="189"/>
    </row>
    <row r="16" spans="1:16" ht="14.25">
      <c r="A16" s="182">
        <v>120</v>
      </c>
      <c r="B16" s="183"/>
      <c r="C16" s="184" t="s">
        <v>391</v>
      </c>
      <c r="D16" s="184"/>
      <c r="E16" s="184"/>
      <c r="F16" s="184"/>
      <c r="G16" s="184"/>
      <c r="I16" s="185"/>
      <c r="J16" s="183"/>
      <c r="K16" s="184" t="s">
        <v>411</v>
      </c>
      <c r="L16" s="184"/>
      <c r="M16" s="184"/>
      <c r="N16" s="184"/>
      <c r="O16" s="184"/>
    </row>
    <row r="17" spans="1:15">
      <c r="B17" s="186"/>
      <c r="C17" s="5">
        <v>20</v>
      </c>
      <c r="D17" s="5">
        <v>22</v>
      </c>
      <c r="E17" s="5">
        <v>24</v>
      </c>
      <c r="F17" s="5">
        <v>25</v>
      </c>
      <c r="G17" s="5">
        <v>26</v>
      </c>
      <c r="I17" s="5"/>
      <c r="J17" s="186"/>
      <c r="K17" s="5">
        <v>20</v>
      </c>
      <c r="L17" s="5">
        <v>22</v>
      </c>
      <c r="M17" s="5">
        <v>24</v>
      </c>
      <c r="N17" s="5">
        <v>25</v>
      </c>
      <c r="O17" s="5">
        <v>26</v>
      </c>
    </row>
    <row r="18" spans="1:15">
      <c r="B18" s="181">
        <v>0</v>
      </c>
      <c r="C18" s="187"/>
      <c r="D18" s="187" t="s">
        <v>412</v>
      </c>
      <c r="E18" s="187" t="s">
        <v>412</v>
      </c>
      <c r="F18" s="187" t="s">
        <v>412</v>
      </c>
      <c r="G18" s="187" t="s">
        <v>412</v>
      </c>
      <c r="I18" s="188"/>
      <c r="J18" s="181">
        <v>0</v>
      </c>
      <c r="K18" s="187" t="s">
        <v>269</v>
      </c>
      <c r="L18" s="187" t="s">
        <v>269</v>
      </c>
      <c r="M18" s="187" t="s">
        <v>412</v>
      </c>
      <c r="N18" s="187" t="s">
        <v>412</v>
      </c>
      <c r="O18" s="187" t="s">
        <v>412</v>
      </c>
    </row>
    <row r="19" spans="1:15">
      <c r="B19" s="181">
        <v>10</v>
      </c>
      <c r="C19" s="187" t="s">
        <v>412</v>
      </c>
      <c r="D19" s="187" t="s">
        <v>412</v>
      </c>
      <c r="E19" s="187" t="s">
        <v>412</v>
      </c>
      <c r="F19" s="187" t="s">
        <v>269</v>
      </c>
      <c r="G19" s="187" t="s">
        <v>412</v>
      </c>
      <c r="I19" s="188"/>
      <c r="J19" s="181">
        <v>10</v>
      </c>
      <c r="K19" s="187" t="s">
        <v>269</v>
      </c>
      <c r="L19" s="187" t="s">
        <v>269</v>
      </c>
      <c r="M19" s="187" t="s">
        <v>412</v>
      </c>
      <c r="N19" s="187" t="s">
        <v>412</v>
      </c>
      <c r="O19" s="187" t="s">
        <v>412</v>
      </c>
    </row>
    <row r="20" spans="1:15">
      <c r="B20" s="181">
        <v>20</v>
      </c>
      <c r="C20" s="187" t="s">
        <v>412</v>
      </c>
      <c r="D20" s="187" t="s">
        <v>412</v>
      </c>
      <c r="E20" s="187" t="s">
        <v>412</v>
      </c>
      <c r="F20" s="187" t="s">
        <v>269</v>
      </c>
      <c r="G20" s="187" t="s">
        <v>269</v>
      </c>
      <c r="I20" s="188"/>
      <c r="J20" s="181">
        <v>20</v>
      </c>
      <c r="K20" s="187" t="s">
        <v>269</v>
      </c>
      <c r="L20" s="187" t="s">
        <v>412</v>
      </c>
      <c r="M20" s="187" t="s">
        <v>412</v>
      </c>
      <c r="N20" s="187" t="s">
        <v>412</v>
      </c>
      <c r="O20" s="187" t="s">
        <v>412</v>
      </c>
    </row>
    <row r="21" spans="1:15">
      <c r="B21" s="181">
        <v>30</v>
      </c>
      <c r="C21" s="187" t="s">
        <v>412</v>
      </c>
      <c r="D21" s="187" t="s">
        <v>412</v>
      </c>
      <c r="E21" s="187" t="s">
        <v>269</v>
      </c>
      <c r="F21" s="187" t="s">
        <v>269</v>
      </c>
      <c r="G21" s="187" t="s">
        <v>269</v>
      </c>
      <c r="I21" s="188"/>
      <c r="J21" s="181">
        <v>30</v>
      </c>
      <c r="K21" s="187" t="s">
        <v>269</v>
      </c>
      <c r="L21" s="187" t="s">
        <v>412</v>
      </c>
      <c r="M21" s="187" t="s">
        <v>412</v>
      </c>
      <c r="N21" s="187" t="s">
        <v>412</v>
      </c>
      <c r="O21" s="187" t="s">
        <v>269</v>
      </c>
    </row>
    <row r="22" spans="1:15">
      <c r="B22" s="181">
        <v>40</v>
      </c>
      <c r="C22" s="187" t="s">
        <v>412</v>
      </c>
      <c r="D22" s="187" t="s">
        <v>412</v>
      </c>
      <c r="E22" s="187" t="s">
        <v>269</v>
      </c>
      <c r="F22" s="187" t="s">
        <v>269</v>
      </c>
      <c r="G22" s="187" t="s">
        <v>269</v>
      </c>
      <c r="I22" s="188"/>
      <c r="J22" s="181">
        <v>40</v>
      </c>
      <c r="K22" s="187" t="s">
        <v>412</v>
      </c>
      <c r="L22" s="187" t="s">
        <v>412</v>
      </c>
      <c r="M22" s="187" t="s">
        <v>412</v>
      </c>
      <c r="N22" s="187" t="s">
        <v>269</v>
      </c>
      <c r="O22" s="187" t="s">
        <v>269</v>
      </c>
    </row>
    <row r="23" spans="1:15">
      <c r="B23" s="181">
        <v>50</v>
      </c>
      <c r="C23" s="187" t="s">
        <v>412</v>
      </c>
      <c r="D23" s="187" t="s">
        <v>269</v>
      </c>
      <c r="E23" s="187" t="s">
        <v>269</v>
      </c>
      <c r="F23" s="187" t="s">
        <v>269</v>
      </c>
      <c r="G23" s="187" t="s">
        <v>269</v>
      </c>
      <c r="I23" s="188"/>
      <c r="J23" s="181">
        <v>50</v>
      </c>
      <c r="K23" s="187" t="s">
        <v>412</v>
      </c>
      <c r="L23" s="187" t="s">
        <v>412</v>
      </c>
      <c r="M23" s="187" t="s">
        <v>412</v>
      </c>
      <c r="N23" s="187" t="s">
        <v>269</v>
      </c>
      <c r="O23" s="187" t="s">
        <v>269</v>
      </c>
    </row>
    <row r="24" spans="1:15">
      <c r="B24" s="181">
        <v>60</v>
      </c>
      <c r="C24" s="187" t="s">
        <v>412</v>
      </c>
      <c r="D24" s="187" t="s">
        <v>269</v>
      </c>
      <c r="E24" s="187" t="s">
        <v>269</v>
      </c>
      <c r="F24" s="187" t="s">
        <v>269</v>
      </c>
      <c r="G24" s="187" t="s">
        <v>269</v>
      </c>
      <c r="I24" s="188"/>
      <c r="J24" s="181">
        <v>60</v>
      </c>
      <c r="K24" s="187" t="s">
        <v>412</v>
      </c>
      <c r="L24" s="187" t="s">
        <v>412</v>
      </c>
      <c r="M24" s="187" t="s">
        <v>269</v>
      </c>
      <c r="N24" s="187" t="s">
        <v>269</v>
      </c>
      <c r="O24" s="187" t="s">
        <v>269</v>
      </c>
    </row>
    <row r="25" spans="1:15">
      <c r="B25" s="181">
        <v>70</v>
      </c>
      <c r="C25" s="187" t="s">
        <v>412</v>
      </c>
      <c r="D25" s="187" t="s">
        <v>269</v>
      </c>
      <c r="E25" s="187" t="s">
        <v>269</v>
      </c>
      <c r="F25" s="187" t="s">
        <v>269</v>
      </c>
      <c r="G25" s="187" t="s">
        <v>269</v>
      </c>
      <c r="I25" s="188"/>
      <c r="J25" s="181">
        <v>70</v>
      </c>
      <c r="K25" s="187" t="s">
        <v>412</v>
      </c>
      <c r="L25" s="187" t="s">
        <v>412</v>
      </c>
      <c r="M25" s="187" t="s">
        <v>269</v>
      </c>
      <c r="N25" s="187" t="s">
        <v>269</v>
      </c>
      <c r="O25" s="187" t="s">
        <v>269</v>
      </c>
    </row>
    <row r="26" spans="1:15">
      <c r="C26" s="189"/>
      <c r="D26" s="189"/>
      <c r="E26" s="189"/>
      <c r="F26" s="189"/>
      <c r="G26" s="189"/>
      <c r="I26" s="189"/>
      <c r="K26" s="189"/>
      <c r="L26" s="189"/>
      <c r="M26" s="189"/>
      <c r="N26" s="189"/>
      <c r="O26" s="189"/>
    </row>
    <row r="28" spans="1:15" ht="14.25">
      <c r="A28" s="182">
        <v>150</v>
      </c>
      <c r="B28" s="183"/>
      <c r="C28" s="184" t="s">
        <v>391</v>
      </c>
      <c r="D28" s="184"/>
      <c r="E28" s="184"/>
      <c r="F28" s="184"/>
      <c r="G28" s="184"/>
      <c r="I28" s="185"/>
      <c r="J28" s="183"/>
      <c r="K28" s="184" t="s">
        <v>411</v>
      </c>
      <c r="L28" s="184"/>
      <c r="M28" s="184"/>
      <c r="N28" s="184"/>
      <c r="O28" s="184"/>
    </row>
    <row r="29" spans="1:15">
      <c r="B29" s="186"/>
      <c r="C29" s="5">
        <v>20</v>
      </c>
      <c r="D29" s="5">
        <v>22</v>
      </c>
      <c r="E29" s="5">
        <v>24</v>
      </c>
      <c r="F29" s="5">
        <v>25</v>
      </c>
      <c r="G29" s="5">
        <v>26</v>
      </c>
      <c r="I29" s="5"/>
      <c r="J29" s="186"/>
      <c r="K29" s="5">
        <v>20</v>
      </c>
      <c r="L29" s="5">
        <v>22</v>
      </c>
      <c r="M29" s="5">
        <v>24</v>
      </c>
      <c r="N29" s="5">
        <v>25</v>
      </c>
      <c r="O29" s="5">
        <v>26</v>
      </c>
    </row>
    <row r="30" spans="1:15">
      <c r="B30" s="181">
        <v>0</v>
      </c>
      <c r="C30" s="187" t="s">
        <v>269</v>
      </c>
      <c r="D30" s="187" t="s">
        <v>269</v>
      </c>
      <c r="E30" s="187" t="s">
        <v>412</v>
      </c>
      <c r="F30" s="187" t="s">
        <v>412</v>
      </c>
      <c r="G30" s="187" t="s">
        <v>412</v>
      </c>
      <c r="I30" s="188"/>
      <c r="J30" s="181">
        <v>0</v>
      </c>
      <c r="K30" s="187" t="s">
        <v>269</v>
      </c>
      <c r="L30" s="187" t="s">
        <v>269</v>
      </c>
      <c r="M30" s="187" t="s">
        <v>269</v>
      </c>
      <c r="N30" s="187" t="s">
        <v>269</v>
      </c>
      <c r="O30" s="187" t="s">
        <v>269</v>
      </c>
    </row>
    <row r="31" spans="1:15">
      <c r="B31" s="181">
        <v>10</v>
      </c>
      <c r="C31" s="187" t="s">
        <v>269</v>
      </c>
      <c r="D31" s="187" t="s">
        <v>269</v>
      </c>
      <c r="E31" s="187" t="s">
        <v>412</v>
      </c>
      <c r="F31" s="187" t="s">
        <v>412</v>
      </c>
      <c r="G31" s="187" t="s">
        <v>412</v>
      </c>
      <c r="I31" s="188"/>
      <c r="J31" s="181">
        <v>10</v>
      </c>
      <c r="K31" s="187" t="s">
        <v>269</v>
      </c>
      <c r="L31" s="187" t="s">
        <v>269</v>
      </c>
      <c r="M31" s="187" t="s">
        <v>269</v>
      </c>
      <c r="N31" s="187" t="s">
        <v>269</v>
      </c>
      <c r="O31" s="187" t="s">
        <v>269</v>
      </c>
    </row>
    <row r="32" spans="1:15">
      <c r="B32" s="181">
        <v>20</v>
      </c>
      <c r="C32" s="187" t="s">
        <v>269</v>
      </c>
      <c r="D32" s="187" t="s">
        <v>412</v>
      </c>
      <c r="E32" s="187" t="s">
        <v>412</v>
      </c>
      <c r="F32" s="187" t="s">
        <v>412</v>
      </c>
      <c r="G32" s="187" t="s">
        <v>269</v>
      </c>
      <c r="I32" s="188"/>
      <c r="J32" s="181">
        <v>20</v>
      </c>
      <c r="K32" s="187" t="s">
        <v>269</v>
      </c>
      <c r="L32" s="187" t="s">
        <v>269</v>
      </c>
      <c r="M32" s="187" t="s">
        <v>269</v>
      </c>
      <c r="N32" s="187" t="s">
        <v>269</v>
      </c>
      <c r="O32" s="187" t="s">
        <v>269</v>
      </c>
    </row>
    <row r="33" spans="1:16">
      <c r="B33" s="181">
        <v>30</v>
      </c>
      <c r="C33" s="187" t="s">
        <v>269</v>
      </c>
      <c r="D33" s="187" t="s">
        <v>412</v>
      </c>
      <c r="E33" s="187" t="s">
        <v>412</v>
      </c>
      <c r="F33" s="187" t="s">
        <v>269</v>
      </c>
      <c r="G33" s="187" t="s">
        <v>269</v>
      </c>
      <c r="I33" s="188"/>
      <c r="J33" s="181">
        <v>30</v>
      </c>
      <c r="K33" s="187" t="s">
        <v>269</v>
      </c>
      <c r="L33" s="187" t="s">
        <v>269</v>
      </c>
      <c r="M33" s="187" t="s">
        <v>269</v>
      </c>
      <c r="N33" s="187" t="s">
        <v>269</v>
      </c>
      <c r="O33" s="187" t="s">
        <v>269</v>
      </c>
    </row>
    <row r="34" spans="1:16">
      <c r="B34" s="181">
        <v>40</v>
      </c>
      <c r="C34" s="187" t="s">
        <v>412</v>
      </c>
      <c r="D34" s="187" t="s">
        <v>412</v>
      </c>
      <c r="E34" s="187" t="s">
        <v>269</v>
      </c>
      <c r="F34" s="187" t="s">
        <v>269</v>
      </c>
      <c r="G34" s="187" t="s">
        <v>269</v>
      </c>
      <c r="I34" s="188"/>
      <c r="J34" s="181">
        <v>40</v>
      </c>
      <c r="K34" s="187" t="s">
        <v>269</v>
      </c>
      <c r="L34" s="187" t="s">
        <v>269</v>
      </c>
      <c r="M34" s="187" t="s">
        <v>269</v>
      </c>
      <c r="N34" s="187" t="s">
        <v>269</v>
      </c>
      <c r="O34" s="187" t="s">
        <v>269</v>
      </c>
    </row>
    <row r="35" spans="1:16">
      <c r="B35" s="181">
        <v>50</v>
      </c>
      <c r="C35" s="187" t="s">
        <v>412</v>
      </c>
      <c r="D35" s="187" t="s">
        <v>412</v>
      </c>
      <c r="E35" s="187" t="s">
        <v>269</v>
      </c>
      <c r="F35" s="187" t="s">
        <v>269</v>
      </c>
      <c r="G35" s="187" t="s">
        <v>269</v>
      </c>
      <c r="I35" s="188"/>
      <c r="J35" s="181">
        <v>50</v>
      </c>
      <c r="K35" s="187" t="s">
        <v>269</v>
      </c>
      <c r="L35" s="187" t="s">
        <v>269</v>
      </c>
      <c r="M35" s="187" t="s">
        <v>269</v>
      </c>
      <c r="N35" s="187" t="s">
        <v>269</v>
      </c>
      <c r="O35" s="187" t="s">
        <v>269</v>
      </c>
    </row>
    <row r="36" spans="1:16">
      <c r="B36" s="181">
        <v>60</v>
      </c>
      <c r="C36" s="187" t="s">
        <v>412</v>
      </c>
      <c r="D36" s="187" t="s">
        <v>412</v>
      </c>
      <c r="E36" s="187" t="s">
        <v>269</v>
      </c>
      <c r="F36" s="187" t="s">
        <v>269</v>
      </c>
      <c r="G36" s="187" t="s">
        <v>269</v>
      </c>
      <c r="I36" s="188"/>
      <c r="J36" s="181">
        <v>60</v>
      </c>
      <c r="K36" s="187" t="s">
        <v>269</v>
      </c>
      <c r="L36" s="187" t="s">
        <v>269</v>
      </c>
      <c r="M36" s="187" t="s">
        <v>269</v>
      </c>
      <c r="N36" s="187" t="s">
        <v>269</v>
      </c>
      <c r="O36" s="187" t="s">
        <v>269</v>
      </c>
    </row>
    <row r="37" spans="1:16">
      <c r="B37" s="181">
        <v>70</v>
      </c>
      <c r="C37" s="187" t="s">
        <v>412</v>
      </c>
      <c r="D37" s="187" t="s">
        <v>269</v>
      </c>
      <c r="E37" s="187" t="s">
        <v>269</v>
      </c>
      <c r="F37" s="187" t="s">
        <v>269</v>
      </c>
      <c r="G37" s="187" t="s">
        <v>269</v>
      </c>
      <c r="I37" s="188"/>
      <c r="J37" s="181">
        <v>70</v>
      </c>
      <c r="K37" s="187" t="s">
        <v>269</v>
      </c>
      <c r="L37" s="187" t="s">
        <v>269</v>
      </c>
      <c r="M37" s="187" t="s">
        <v>269</v>
      </c>
      <c r="N37" s="187" t="s">
        <v>269</v>
      </c>
      <c r="O37" s="187" t="s">
        <v>269</v>
      </c>
    </row>
    <row r="38" spans="1:16">
      <c r="B38"/>
      <c r="J38"/>
    </row>
    <row r="39" spans="1:16" ht="13.5" thickBot="1">
      <c r="A39" s="190"/>
      <c r="B39" s="191"/>
      <c r="C39" s="190"/>
      <c r="D39" s="190"/>
      <c r="E39" s="190"/>
      <c r="F39" s="190"/>
      <c r="G39" s="190"/>
      <c r="H39" s="27"/>
      <c r="I39" s="190"/>
      <c r="J39" s="191"/>
      <c r="K39" s="190"/>
      <c r="L39" s="190"/>
      <c r="M39" s="190"/>
      <c r="N39" s="190"/>
      <c r="O39" s="190"/>
      <c r="P39" s="27"/>
    </row>
    <row r="40" spans="1:16" ht="13.5" thickTop="1">
      <c r="A40" s="27"/>
      <c r="B40" s="192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1:16">
      <c r="C41" s="181"/>
      <c r="D41" s="181"/>
      <c r="E41" s="181"/>
      <c r="F41" s="181"/>
      <c r="G41" s="181"/>
      <c r="I41" s="181"/>
      <c r="K41" s="181"/>
      <c r="L41" s="181"/>
      <c r="M41" s="181"/>
      <c r="N41" s="181"/>
      <c r="O41" s="181"/>
      <c r="P41" s="181"/>
    </row>
    <row r="42" spans="1:16" ht="15">
      <c r="C42" s="181"/>
      <c r="D42" s="181"/>
      <c r="E42" s="193">
        <v>13</v>
      </c>
      <c r="F42" s="194" t="s">
        <v>413</v>
      </c>
      <c r="G42" s="194" t="s">
        <v>414</v>
      </c>
      <c r="H42" s="194"/>
      <c r="I42" s="194"/>
      <c r="J42" s="194"/>
      <c r="K42" s="195">
        <v>195</v>
      </c>
      <c r="L42" s="181"/>
      <c r="M42" s="181"/>
      <c r="N42" s="181"/>
      <c r="O42" s="181"/>
      <c r="P42" s="181"/>
    </row>
    <row r="43" spans="1:16" ht="15">
      <c r="B43" s="181" t="s">
        <v>415</v>
      </c>
      <c r="C43" s="181"/>
      <c r="D43" s="181"/>
      <c r="E43" s="193">
        <v>12</v>
      </c>
      <c r="F43" s="196">
        <v>2100100</v>
      </c>
      <c r="G43" s="196" t="s">
        <v>416</v>
      </c>
      <c r="H43" s="196"/>
      <c r="I43" s="196"/>
      <c r="J43" s="196"/>
      <c r="K43" s="197">
        <v>210</v>
      </c>
      <c r="L43" s="181"/>
      <c r="M43" s="181"/>
      <c r="N43" s="181"/>
      <c r="O43" s="181"/>
      <c r="P43" s="181"/>
    </row>
    <row r="44" spans="1:16" ht="14.25">
      <c r="A44" s="182">
        <v>90</v>
      </c>
      <c r="B44" s="183"/>
      <c r="C44" s="184" t="s">
        <v>391</v>
      </c>
      <c r="D44" s="184"/>
      <c r="E44" s="184"/>
      <c r="F44" s="184"/>
      <c r="G44" s="184"/>
      <c r="H44" s="182"/>
      <c r="I44" s="185"/>
      <c r="J44" s="183"/>
      <c r="K44" s="184" t="s">
        <v>411</v>
      </c>
      <c r="L44" s="184"/>
      <c r="M44" s="184"/>
      <c r="N44" s="184"/>
      <c r="O44" s="184"/>
      <c r="P44" s="182"/>
    </row>
    <row r="45" spans="1:16">
      <c r="A45" s="5"/>
      <c r="B45" s="186"/>
      <c r="C45" s="5">
        <v>20</v>
      </c>
      <c r="D45" s="5">
        <v>22</v>
      </c>
      <c r="E45" s="5">
        <v>24</v>
      </c>
      <c r="F45" s="5">
        <v>25</v>
      </c>
      <c r="G45" s="5">
        <v>26</v>
      </c>
      <c r="H45" s="5"/>
      <c r="I45" s="5"/>
      <c r="J45" s="186"/>
      <c r="K45" s="5">
        <v>20</v>
      </c>
      <c r="L45" s="5">
        <v>22</v>
      </c>
      <c r="M45" s="5">
        <v>24</v>
      </c>
      <c r="N45" s="5">
        <v>25</v>
      </c>
      <c r="O45" s="5">
        <v>26</v>
      </c>
      <c r="P45" s="5"/>
    </row>
    <row r="46" spans="1:16">
      <c r="B46" s="181">
        <v>0</v>
      </c>
      <c r="C46" s="187" t="s">
        <v>412</v>
      </c>
      <c r="D46" s="187" t="s">
        <v>412</v>
      </c>
      <c r="E46" s="187" t="s">
        <v>412</v>
      </c>
      <c r="F46" s="187" t="s">
        <v>269</v>
      </c>
      <c r="G46" s="187">
        <v>13</v>
      </c>
      <c r="I46" s="188"/>
      <c r="J46" s="181">
        <v>0</v>
      </c>
      <c r="K46" s="187" t="s">
        <v>269</v>
      </c>
      <c r="L46" s="187" t="s">
        <v>269</v>
      </c>
      <c r="M46" s="187" t="s">
        <v>412</v>
      </c>
      <c r="N46" s="187" t="s">
        <v>412</v>
      </c>
      <c r="O46" s="187" t="s">
        <v>412</v>
      </c>
    </row>
    <row r="47" spans="1:16">
      <c r="B47" s="181">
        <v>10</v>
      </c>
      <c r="C47" s="187" t="s">
        <v>412</v>
      </c>
      <c r="D47" s="187" t="s">
        <v>412</v>
      </c>
      <c r="E47" s="187" t="s">
        <v>269</v>
      </c>
      <c r="F47" s="187">
        <v>13</v>
      </c>
      <c r="G47" s="187">
        <v>13</v>
      </c>
      <c r="I47" s="188"/>
      <c r="J47" s="181">
        <v>10</v>
      </c>
      <c r="K47" s="187" t="s">
        <v>269</v>
      </c>
      <c r="L47" s="187" t="s">
        <v>412</v>
      </c>
      <c r="M47" s="187" t="s">
        <v>412</v>
      </c>
      <c r="N47" s="187" t="s">
        <v>412</v>
      </c>
      <c r="O47" s="187" t="s">
        <v>412</v>
      </c>
    </row>
    <row r="48" spans="1:16">
      <c r="B48" s="181">
        <v>20</v>
      </c>
      <c r="C48" s="187" t="s">
        <v>412</v>
      </c>
      <c r="D48" s="187" t="s">
        <v>412</v>
      </c>
      <c r="E48" s="187" t="s">
        <v>269</v>
      </c>
      <c r="F48" s="187">
        <v>13</v>
      </c>
      <c r="G48" s="187" t="s">
        <v>269</v>
      </c>
      <c r="I48" s="188"/>
      <c r="J48" s="181">
        <v>20</v>
      </c>
      <c r="K48" s="187" t="s">
        <v>269</v>
      </c>
      <c r="L48" s="187" t="s">
        <v>412</v>
      </c>
      <c r="M48" s="187" t="s">
        <v>412</v>
      </c>
      <c r="N48" s="187" t="s">
        <v>412</v>
      </c>
      <c r="O48" s="187" t="s">
        <v>269</v>
      </c>
    </row>
    <row r="49" spans="1:15">
      <c r="B49" s="181">
        <v>30</v>
      </c>
      <c r="C49" s="187" t="s">
        <v>412</v>
      </c>
      <c r="D49" s="187" t="s">
        <v>412</v>
      </c>
      <c r="E49" s="187">
        <v>13</v>
      </c>
      <c r="F49" s="187" t="s">
        <v>269</v>
      </c>
      <c r="G49" s="187" t="s">
        <v>269</v>
      </c>
      <c r="I49" s="188"/>
      <c r="J49" s="181">
        <v>30</v>
      </c>
      <c r="K49" s="187" t="s">
        <v>412</v>
      </c>
      <c r="L49" s="187" t="s">
        <v>412</v>
      </c>
      <c r="M49" s="187" t="s">
        <v>412</v>
      </c>
      <c r="N49" s="187" t="s">
        <v>269</v>
      </c>
      <c r="O49" s="187">
        <v>13</v>
      </c>
    </row>
    <row r="50" spans="1:15">
      <c r="B50" s="181">
        <v>40</v>
      </c>
      <c r="C50" s="187" t="s">
        <v>412</v>
      </c>
      <c r="D50" s="187" t="s">
        <v>269</v>
      </c>
      <c r="E50" s="187" t="s">
        <v>269</v>
      </c>
      <c r="F50" s="187" t="s">
        <v>269</v>
      </c>
      <c r="G50" s="187" t="s">
        <v>269</v>
      </c>
      <c r="I50" s="188"/>
      <c r="J50" s="181">
        <v>40</v>
      </c>
      <c r="K50" s="187" t="s">
        <v>412</v>
      </c>
      <c r="L50" s="187" t="s">
        <v>412</v>
      </c>
      <c r="M50" s="187" t="s">
        <v>269</v>
      </c>
      <c r="N50" s="187">
        <v>13</v>
      </c>
      <c r="O50" s="187">
        <v>13</v>
      </c>
    </row>
    <row r="51" spans="1:15">
      <c r="B51" s="181">
        <v>50</v>
      </c>
      <c r="C51" s="187" t="s">
        <v>412</v>
      </c>
      <c r="D51" s="187">
        <v>13</v>
      </c>
      <c r="E51" s="187" t="s">
        <v>269</v>
      </c>
      <c r="F51" s="187" t="s">
        <v>269</v>
      </c>
      <c r="G51" s="187" t="s">
        <v>269</v>
      </c>
      <c r="I51" s="188"/>
      <c r="J51" s="181">
        <v>50</v>
      </c>
      <c r="K51" s="187" t="s">
        <v>412</v>
      </c>
      <c r="L51" s="187" t="s">
        <v>412</v>
      </c>
      <c r="M51" s="187" t="s">
        <v>269</v>
      </c>
      <c r="N51" s="187">
        <v>13</v>
      </c>
      <c r="O51" s="187" t="s">
        <v>269</v>
      </c>
    </row>
    <row r="52" spans="1:15">
      <c r="B52" s="181">
        <v>60</v>
      </c>
      <c r="C52" s="187" t="s">
        <v>269</v>
      </c>
      <c r="D52" s="187">
        <v>13</v>
      </c>
      <c r="E52" s="187" t="s">
        <v>269</v>
      </c>
      <c r="F52" s="187" t="s">
        <v>269</v>
      </c>
      <c r="G52" s="187" t="s">
        <v>269</v>
      </c>
      <c r="I52" s="188"/>
      <c r="J52" s="181">
        <v>60</v>
      </c>
      <c r="K52" s="187" t="s">
        <v>412</v>
      </c>
      <c r="L52" s="187" t="s">
        <v>412</v>
      </c>
      <c r="M52" s="187">
        <v>13</v>
      </c>
      <c r="N52" s="187" t="s">
        <v>269</v>
      </c>
      <c r="O52" s="187" t="s">
        <v>269</v>
      </c>
    </row>
    <row r="53" spans="1:15">
      <c r="B53" s="181">
        <v>70</v>
      </c>
      <c r="C53" s="187">
        <v>13</v>
      </c>
      <c r="D53" s="187" t="s">
        <v>269</v>
      </c>
      <c r="E53" s="187" t="s">
        <v>269</v>
      </c>
      <c r="F53" s="187" t="s">
        <v>269</v>
      </c>
      <c r="G53" s="187" t="s">
        <v>269</v>
      </c>
      <c r="I53" s="188"/>
      <c r="J53" s="181">
        <v>70</v>
      </c>
      <c r="K53" s="187" t="s">
        <v>412</v>
      </c>
      <c r="L53" s="187" t="s">
        <v>269</v>
      </c>
      <c r="M53" s="187" t="s">
        <v>269</v>
      </c>
      <c r="N53" s="187" t="s">
        <v>269</v>
      </c>
      <c r="O53" s="187" t="s">
        <v>269</v>
      </c>
    </row>
    <row r="54" spans="1:15">
      <c r="C54" s="189"/>
      <c r="D54" s="189"/>
      <c r="E54" s="189"/>
      <c r="F54" s="189"/>
      <c r="G54" s="189"/>
      <c r="I54" s="189"/>
      <c r="K54" s="189"/>
      <c r="L54" s="189"/>
      <c r="M54" s="189"/>
      <c r="N54" s="189"/>
      <c r="O54" s="189"/>
    </row>
    <row r="56" spans="1:15" ht="14.25">
      <c r="A56" s="182">
        <v>120</v>
      </c>
      <c r="B56" s="183"/>
      <c r="C56" s="184" t="s">
        <v>391</v>
      </c>
      <c r="D56" s="184"/>
      <c r="E56" s="184"/>
      <c r="F56" s="184"/>
      <c r="G56" s="184"/>
      <c r="I56" s="185"/>
      <c r="J56" s="183"/>
      <c r="K56" s="184" t="s">
        <v>411</v>
      </c>
      <c r="L56" s="184"/>
      <c r="M56" s="184"/>
      <c r="N56" s="184"/>
      <c r="O56" s="184"/>
    </row>
    <row r="57" spans="1:15">
      <c r="B57" s="186"/>
      <c r="C57" s="5">
        <v>20</v>
      </c>
      <c r="D57" s="5">
        <v>22</v>
      </c>
      <c r="E57" s="5">
        <v>24</v>
      </c>
      <c r="F57" s="5">
        <v>25</v>
      </c>
      <c r="G57" s="5">
        <v>26</v>
      </c>
      <c r="I57" s="5"/>
      <c r="J57" s="186"/>
      <c r="K57" s="5">
        <v>20</v>
      </c>
      <c r="L57" s="5">
        <v>22</v>
      </c>
      <c r="M57" s="5">
        <v>24</v>
      </c>
      <c r="N57" s="5">
        <v>25</v>
      </c>
      <c r="O57" s="5">
        <v>26</v>
      </c>
    </row>
    <row r="58" spans="1:15">
      <c r="B58" s="181">
        <v>0</v>
      </c>
      <c r="C58" s="187"/>
      <c r="D58" s="187" t="s">
        <v>412</v>
      </c>
      <c r="E58" s="187" t="s">
        <v>412</v>
      </c>
      <c r="F58" s="187" t="s">
        <v>412</v>
      </c>
      <c r="G58" s="187" t="s">
        <v>412</v>
      </c>
      <c r="I58" s="188"/>
      <c r="J58" s="181">
        <v>0</v>
      </c>
      <c r="K58" s="187" t="s">
        <v>269</v>
      </c>
      <c r="L58" s="187" t="s">
        <v>269</v>
      </c>
      <c r="M58" s="187" t="s">
        <v>412</v>
      </c>
      <c r="N58" s="187" t="s">
        <v>412</v>
      </c>
      <c r="O58" s="187" t="s">
        <v>412</v>
      </c>
    </row>
    <row r="59" spans="1:15">
      <c r="B59" s="181">
        <v>10</v>
      </c>
      <c r="C59" s="187" t="s">
        <v>412</v>
      </c>
      <c r="D59" s="187" t="s">
        <v>412</v>
      </c>
      <c r="E59" s="187" t="s">
        <v>412</v>
      </c>
      <c r="F59" s="187" t="s">
        <v>412</v>
      </c>
      <c r="G59" s="187" t="s">
        <v>412</v>
      </c>
      <c r="I59" s="188"/>
      <c r="J59" s="181">
        <v>10</v>
      </c>
      <c r="K59" s="187" t="s">
        <v>269</v>
      </c>
      <c r="L59" s="187" t="s">
        <v>269</v>
      </c>
      <c r="M59" s="187" t="s">
        <v>412</v>
      </c>
      <c r="N59" s="187" t="s">
        <v>412</v>
      </c>
      <c r="O59" s="187" t="s">
        <v>412</v>
      </c>
    </row>
    <row r="60" spans="1:15">
      <c r="B60" s="181">
        <v>20</v>
      </c>
      <c r="C60" s="187" t="s">
        <v>412</v>
      </c>
      <c r="D60" s="187" t="s">
        <v>412</v>
      </c>
      <c r="E60" s="187" t="s">
        <v>412</v>
      </c>
      <c r="F60" s="187" t="s">
        <v>412</v>
      </c>
      <c r="G60" s="187" t="s">
        <v>269</v>
      </c>
      <c r="I60" s="188"/>
      <c r="J60" s="181">
        <v>20</v>
      </c>
      <c r="K60" s="187" t="s">
        <v>269</v>
      </c>
      <c r="L60" s="187" t="s">
        <v>412</v>
      </c>
      <c r="M60" s="187" t="s">
        <v>412</v>
      </c>
      <c r="N60" s="187" t="s">
        <v>412</v>
      </c>
      <c r="O60" s="187" t="s">
        <v>412</v>
      </c>
    </row>
    <row r="61" spans="1:15">
      <c r="B61" s="181">
        <v>30</v>
      </c>
      <c r="C61" s="187" t="s">
        <v>412</v>
      </c>
      <c r="D61" s="187" t="s">
        <v>412</v>
      </c>
      <c r="E61" s="187" t="s">
        <v>269</v>
      </c>
      <c r="F61" s="187">
        <v>12</v>
      </c>
      <c r="G61" s="187" t="s">
        <v>269</v>
      </c>
      <c r="I61" s="188"/>
      <c r="J61" s="181">
        <v>30</v>
      </c>
      <c r="K61" s="187" t="s">
        <v>269</v>
      </c>
      <c r="L61" s="187" t="s">
        <v>412</v>
      </c>
      <c r="M61" s="187" t="s">
        <v>412</v>
      </c>
      <c r="N61" s="187" t="s">
        <v>412</v>
      </c>
      <c r="O61" s="187" t="s">
        <v>269</v>
      </c>
    </row>
    <row r="62" spans="1:15">
      <c r="B62" s="181">
        <v>40</v>
      </c>
      <c r="C62" s="187" t="s">
        <v>412</v>
      </c>
      <c r="D62" s="187" t="s">
        <v>412</v>
      </c>
      <c r="E62" s="187" t="s">
        <v>269</v>
      </c>
      <c r="F62" s="187">
        <v>12</v>
      </c>
      <c r="G62" s="187" t="s">
        <v>269</v>
      </c>
      <c r="I62" s="188"/>
      <c r="J62" s="181">
        <v>40</v>
      </c>
      <c r="K62" s="187" t="s">
        <v>412</v>
      </c>
      <c r="L62" s="187" t="s">
        <v>412</v>
      </c>
      <c r="M62" s="187" t="s">
        <v>412</v>
      </c>
      <c r="N62" s="187" t="s">
        <v>269</v>
      </c>
      <c r="O62" s="187" t="s">
        <v>269</v>
      </c>
    </row>
    <row r="63" spans="1:15">
      <c r="B63" s="181">
        <v>50</v>
      </c>
      <c r="C63" s="187" t="s">
        <v>412</v>
      </c>
      <c r="D63" s="187" t="s">
        <v>269</v>
      </c>
      <c r="E63" s="187">
        <v>12</v>
      </c>
      <c r="F63" s="187" t="s">
        <v>269</v>
      </c>
      <c r="G63" s="187" t="s">
        <v>269</v>
      </c>
      <c r="I63" s="188"/>
      <c r="J63" s="181">
        <v>50</v>
      </c>
      <c r="K63" s="187" t="s">
        <v>412</v>
      </c>
      <c r="L63" s="187" t="s">
        <v>412</v>
      </c>
      <c r="M63" s="187" t="s">
        <v>412</v>
      </c>
      <c r="N63" s="187" t="s">
        <v>269</v>
      </c>
      <c r="O63" s="187">
        <v>12</v>
      </c>
    </row>
    <row r="64" spans="1:15">
      <c r="B64" s="181">
        <v>60</v>
      </c>
      <c r="C64" s="187" t="s">
        <v>412</v>
      </c>
      <c r="D64" s="187" t="s">
        <v>269</v>
      </c>
      <c r="E64" s="187" t="s">
        <v>269</v>
      </c>
      <c r="F64" s="187" t="s">
        <v>269</v>
      </c>
      <c r="G64" s="187" t="s">
        <v>269</v>
      </c>
      <c r="I64" s="188"/>
      <c r="J64" s="181">
        <v>60</v>
      </c>
      <c r="K64" s="187" t="s">
        <v>412</v>
      </c>
      <c r="L64" s="187" t="s">
        <v>412</v>
      </c>
      <c r="M64" s="187" t="s">
        <v>269</v>
      </c>
      <c r="N64" s="187">
        <v>12</v>
      </c>
      <c r="O64" s="187" t="s">
        <v>269</v>
      </c>
    </row>
    <row r="65" spans="1:15">
      <c r="B65" s="181">
        <v>70</v>
      </c>
      <c r="C65" s="187" t="s">
        <v>412</v>
      </c>
      <c r="D65" s="187">
        <v>12</v>
      </c>
      <c r="E65" s="187" t="s">
        <v>269</v>
      </c>
      <c r="F65" s="187" t="s">
        <v>269</v>
      </c>
      <c r="G65" s="187" t="s">
        <v>269</v>
      </c>
      <c r="I65" s="188"/>
      <c r="J65" s="181">
        <v>70</v>
      </c>
      <c r="K65" s="187" t="s">
        <v>412</v>
      </c>
      <c r="L65" s="187" t="s">
        <v>412</v>
      </c>
      <c r="M65" s="187">
        <v>12</v>
      </c>
      <c r="N65" s="187" t="s">
        <v>269</v>
      </c>
      <c r="O65" s="187" t="s">
        <v>269</v>
      </c>
    </row>
    <row r="66" spans="1:15">
      <c r="C66" s="189"/>
      <c r="D66" s="189"/>
      <c r="E66" s="189"/>
      <c r="F66" s="189"/>
      <c r="G66" s="189"/>
      <c r="I66" s="189"/>
      <c r="K66" s="189"/>
      <c r="L66" s="189"/>
      <c r="M66" s="189"/>
      <c r="N66" s="189"/>
      <c r="O66" s="189"/>
    </row>
    <row r="68" spans="1:15" ht="14.25">
      <c r="A68" s="182">
        <v>150</v>
      </c>
      <c r="B68" s="183"/>
      <c r="C68" s="184" t="s">
        <v>391</v>
      </c>
      <c r="D68" s="184"/>
      <c r="E68" s="184"/>
      <c r="F68" s="184"/>
      <c r="G68" s="184"/>
      <c r="I68" s="185"/>
      <c r="J68" s="183"/>
      <c r="K68" s="184" t="s">
        <v>411</v>
      </c>
      <c r="L68" s="184"/>
      <c r="M68" s="184"/>
      <c r="N68" s="184"/>
      <c r="O68" s="184"/>
    </row>
    <row r="69" spans="1:15">
      <c r="B69" s="186"/>
      <c r="C69" s="5">
        <v>20</v>
      </c>
      <c r="D69" s="5">
        <v>22</v>
      </c>
      <c r="E69" s="5">
        <v>24</v>
      </c>
      <c r="F69" s="5">
        <v>25</v>
      </c>
      <c r="G69" s="5">
        <v>26</v>
      </c>
      <c r="I69" s="5"/>
      <c r="J69" s="186"/>
      <c r="K69" s="5">
        <v>20</v>
      </c>
      <c r="L69" s="5">
        <v>22</v>
      </c>
      <c r="M69" s="5">
        <v>24</v>
      </c>
      <c r="N69" s="5">
        <v>25</v>
      </c>
      <c r="O69" s="5">
        <v>26</v>
      </c>
    </row>
    <row r="70" spans="1:15">
      <c r="B70" s="181">
        <v>0</v>
      </c>
      <c r="C70" s="187" t="s">
        <v>269</v>
      </c>
      <c r="D70" s="187" t="s">
        <v>269</v>
      </c>
      <c r="E70" s="187" t="s">
        <v>412</v>
      </c>
      <c r="F70" s="187" t="s">
        <v>412</v>
      </c>
      <c r="G70" s="187" t="s">
        <v>412</v>
      </c>
      <c r="I70" s="188"/>
      <c r="J70" s="181">
        <v>0</v>
      </c>
      <c r="K70" s="187" t="s">
        <v>269</v>
      </c>
      <c r="L70" s="187" t="s">
        <v>269</v>
      </c>
      <c r="M70" s="187" t="s">
        <v>269</v>
      </c>
      <c r="N70" s="187" t="s">
        <v>269</v>
      </c>
      <c r="O70" s="187" t="s">
        <v>269</v>
      </c>
    </row>
    <row r="71" spans="1:15">
      <c r="B71" s="181">
        <v>10</v>
      </c>
      <c r="C71" s="187" t="s">
        <v>269</v>
      </c>
      <c r="D71" s="187" t="s">
        <v>269</v>
      </c>
      <c r="E71" s="187" t="s">
        <v>412</v>
      </c>
      <c r="F71" s="187" t="s">
        <v>412</v>
      </c>
      <c r="G71" s="187" t="s">
        <v>412</v>
      </c>
      <c r="I71" s="188"/>
      <c r="J71" s="181">
        <v>10</v>
      </c>
      <c r="K71" s="187" t="s">
        <v>269</v>
      </c>
      <c r="L71" s="187" t="s">
        <v>269</v>
      </c>
      <c r="M71" s="187" t="s">
        <v>269</v>
      </c>
      <c r="N71" s="187" t="s">
        <v>269</v>
      </c>
      <c r="O71" s="187" t="s">
        <v>269</v>
      </c>
    </row>
    <row r="72" spans="1:15">
      <c r="B72" s="181">
        <v>20</v>
      </c>
      <c r="C72" s="187" t="s">
        <v>269</v>
      </c>
      <c r="D72" s="187" t="s">
        <v>412</v>
      </c>
      <c r="E72" s="187" t="s">
        <v>412</v>
      </c>
      <c r="F72" s="187" t="s">
        <v>412</v>
      </c>
      <c r="G72" s="187" t="s">
        <v>269</v>
      </c>
      <c r="I72" s="188"/>
      <c r="J72" s="181">
        <v>20</v>
      </c>
      <c r="K72" s="187" t="s">
        <v>269</v>
      </c>
      <c r="L72" s="187" t="s">
        <v>269</v>
      </c>
      <c r="M72" s="187" t="s">
        <v>269</v>
      </c>
      <c r="N72" s="187" t="s">
        <v>269</v>
      </c>
      <c r="O72" s="187" t="s">
        <v>269</v>
      </c>
    </row>
    <row r="73" spans="1:15">
      <c r="B73" s="181">
        <v>30</v>
      </c>
      <c r="C73" s="187" t="s">
        <v>269</v>
      </c>
      <c r="D73" s="187" t="s">
        <v>412</v>
      </c>
      <c r="E73" s="187" t="s">
        <v>412</v>
      </c>
      <c r="F73" s="187" t="s">
        <v>269</v>
      </c>
      <c r="G73" s="187" t="s">
        <v>269</v>
      </c>
      <c r="I73" s="188"/>
      <c r="J73" s="181">
        <v>30</v>
      </c>
      <c r="K73" s="187" t="s">
        <v>269</v>
      </c>
      <c r="L73" s="187" t="s">
        <v>269</v>
      </c>
      <c r="M73" s="187" t="s">
        <v>269</v>
      </c>
      <c r="N73" s="187" t="s">
        <v>269</v>
      </c>
      <c r="O73" s="187" t="s">
        <v>269</v>
      </c>
    </row>
    <row r="74" spans="1:15">
      <c r="B74" s="181">
        <v>40</v>
      </c>
      <c r="C74" s="187" t="s">
        <v>412</v>
      </c>
      <c r="D74" s="187" t="s">
        <v>412</v>
      </c>
      <c r="E74" s="187" t="s">
        <v>269</v>
      </c>
      <c r="F74" s="187" t="s">
        <v>269</v>
      </c>
      <c r="G74" s="187" t="s">
        <v>269</v>
      </c>
      <c r="I74" s="188"/>
      <c r="J74" s="181">
        <v>40</v>
      </c>
      <c r="K74" s="187" t="s">
        <v>269</v>
      </c>
      <c r="L74" s="187" t="s">
        <v>269</v>
      </c>
      <c r="M74" s="187" t="s">
        <v>269</v>
      </c>
      <c r="N74" s="187" t="s">
        <v>269</v>
      </c>
      <c r="O74" s="187" t="s">
        <v>269</v>
      </c>
    </row>
    <row r="75" spans="1:15">
      <c r="B75" s="181">
        <v>50</v>
      </c>
      <c r="C75" s="187" t="s">
        <v>412</v>
      </c>
      <c r="D75" s="187" t="s">
        <v>412</v>
      </c>
      <c r="E75" s="187" t="s">
        <v>269</v>
      </c>
      <c r="F75" s="187" t="s">
        <v>269</v>
      </c>
      <c r="G75" s="187" t="s">
        <v>269</v>
      </c>
      <c r="I75" s="188"/>
      <c r="J75" s="181">
        <v>50</v>
      </c>
      <c r="K75" s="187" t="s">
        <v>269</v>
      </c>
      <c r="L75" s="187" t="s">
        <v>269</v>
      </c>
      <c r="M75" s="187" t="s">
        <v>269</v>
      </c>
      <c r="N75" s="187" t="s">
        <v>269</v>
      </c>
      <c r="O75" s="187" t="s">
        <v>269</v>
      </c>
    </row>
    <row r="76" spans="1:15">
      <c r="B76" s="181">
        <v>60</v>
      </c>
      <c r="C76" s="187" t="s">
        <v>412</v>
      </c>
      <c r="D76" s="187" t="s">
        <v>412</v>
      </c>
      <c r="E76" s="187" t="s">
        <v>269</v>
      </c>
      <c r="F76" s="187" t="s">
        <v>269</v>
      </c>
      <c r="G76" s="187" t="s">
        <v>269</v>
      </c>
      <c r="I76" s="188"/>
      <c r="J76" s="181">
        <v>60</v>
      </c>
      <c r="K76" s="187" t="s">
        <v>269</v>
      </c>
      <c r="L76" s="187" t="s">
        <v>269</v>
      </c>
      <c r="M76" s="187" t="s">
        <v>269</v>
      </c>
      <c r="N76" s="187" t="s">
        <v>269</v>
      </c>
      <c r="O76" s="187" t="s">
        <v>269</v>
      </c>
    </row>
    <row r="77" spans="1:15">
      <c r="B77" s="181">
        <v>70</v>
      </c>
      <c r="C77" s="187" t="s">
        <v>412</v>
      </c>
      <c r="D77" s="187" t="s">
        <v>269</v>
      </c>
      <c r="E77" s="187" t="s">
        <v>269</v>
      </c>
      <c r="F77" s="187" t="s">
        <v>269</v>
      </c>
      <c r="G77" s="187" t="s">
        <v>269</v>
      </c>
      <c r="I77" s="188"/>
      <c r="J77" s="181">
        <v>70</v>
      </c>
      <c r="K77" s="187" t="s">
        <v>269</v>
      </c>
      <c r="L77" s="187" t="s">
        <v>269</v>
      </c>
      <c r="M77" s="187" t="s">
        <v>269</v>
      </c>
      <c r="N77" s="187" t="s">
        <v>269</v>
      </c>
      <c r="O77" s="187" t="s">
        <v>269</v>
      </c>
    </row>
    <row r="78" spans="1:15">
      <c r="B78"/>
      <c r="J78"/>
    </row>
    <row r="79" spans="1:15" ht="13.5" thickBot="1">
      <c r="A79" s="190"/>
      <c r="B79" s="191"/>
      <c r="C79" s="190"/>
      <c r="D79" s="190"/>
      <c r="E79" s="190"/>
      <c r="F79" s="190"/>
      <c r="G79" s="190"/>
      <c r="I79" s="190"/>
      <c r="J79" s="191"/>
      <c r="K79" s="190"/>
      <c r="L79" s="190"/>
      <c r="M79" s="190"/>
      <c r="N79" s="190"/>
      <c r="O79" s="190"/>
    </row>
    <row r="80" spans="1:15" ht="13.5" thickTop="1"/>
    <row r="83" spans="1:16">
      <c r="B83" s="181" t="s">
        <v>417</v>
      </c>
      <c r="C83" s="181"/>
      <c r="D83" s="181"/>
      <c r="E83" s="181"/>
      <c r="F83" s="181"/>
      <c r="G83" s="181"/>
      <c r="I83" s="181"/>
      <c r="K83" s="181"/>
      <c r="L83" s="181"/>
      <c r="M83" s="181"/>
      <c r="N83" s="181"/>
      <c r="O83" s="181"/>
    </row>
    <row r="84" spans="1:16" ht="14.25">
      <c r="A84" s="182">
        <v>90</v>
      </c>
      <c r="B84" s="183"/>
      <c r="C84" s="184" t="s">
        <v>391</v>
      </c>
      <c r="D84" s="184"/>
      <c r="E84" s="184"/>
      <c r="F84" s="184"/>
      <c r="G84" s="184"/>
      <c r="H84" s="182"/>
      <c r="I84" s="185"/>
      <c r="J84" s="183"/>
      <c r="K84" s="184" t="s">
        <v>411</v>
      </c>
      <c r="L84" s="184"/>
      <c r="M84" s="184"/>
      <c r="N84" s="184"/>
      <c r="O84" s="184"/>
      <c r="P84" s="182"/>
    </row>
    <row r="85" spans="1:16">
      <c r="A85" s="5"/>
      <c r="B85" s="186"/>
      <c r="C85" s="5">
        <v>20</v>
      </c>
      <c r="D85" s="5">
        <v>22</v>
      </c>
      <c r="E85" s="5">
        <v>24</v>
      </c>
      <c r="F85" s="5">
        <v>25</v>
      </c>
      <c r="G85" s="5">
        <v>26</v>
      </c>
      <c r="H85" s="5"/>
      <c r="I85" s="5"/>
      <c r="J85" s="186"/>
      <c r="K85" s="5">
        <v>20</v>
      </c>
      <c r="L85" s="5">
        <v>22</v>
      </c>
      <c r="M85" s="5">
        <v>24</v>
      </c>
      <c r="N85" s="5">
        <v>25</v>
      </c>
      <c r="O85" s="5">
        <v>26</v>
      </c>
      <c r="P85" s="5"/>
    </row>
    <row r="86" spans="1:16">
      <c r="B86" s="181">
        <v>0</v>
      </c>
      <c r="C86" s="187" t="s">
        <v>412</v>
      </c>
      <c r="D86" s="187" t="s">
        <v>412</v>
      </c>
      <c r="E86" s="187" t="s">
        <v>412</v>
      </c>
      <c r="F86" s="187">
        <v>15</v>
      </c>
      <c r="G86" s="187">
        <v>13</v>
      </c>
      <c r="I86" s="188"/>
      <c r="J86" s="181">
        <v>0</v>
      </c>
      <c r="K86" s="187" t="s">
        <v>269</v>
      </c>
      <c r="L86" s="187" t="s">
        <v>269</v>
      </c>
      <c r="M86" s="187" t="s">
        <v>412</v>
      </c>
      <c r="N86" s="187" t="s">
        <v>412</v>
      </c>
      <c r="O86" s="187" t="s">
        <v>412</v>
      </c>
    </row>
    <row r="87" spans="1:16">
      <c r="B87" s="181">
        <v>10</v>
      </c>
      <c r="C87" s="187" t="s">
        <v>412</v>
      </c>
      <c r="D87" s="187" t="s">
        <v>412</v>
      </c>
      <c r="E87" s="187">
        <v>15</v>
      </c>
      <c r="F87" s="187">
        <v>13</v>
      </c>
      <c r="G87" s="187">
        <v>13</v>
      </c>
      <c r="I87" s="188"/>
      <c r="J87" s="181">
        <v>10</v>
      </c>
      <c r="K87" s="187" t="s">
        <v>269</v>
      </c>
      <c r="L87" s="187" t="s">
        <v>412</v>
      </c>
      <c r="M87" s="187" t="s">
        <v>412</v>
      </c>
      <c r="N87" s="187" t="s">
        <v>412</v>
      </c>
      <c r="O87" s="187" t="s">
        <v>412</v>
      </c>
    </row>
    <row r="88" spans="1:16">
      <c r="B88" s="181">
        <v>20</v>
      </c>
      <c r="C88" s="187" t="s">
        <v>412</v>
      </c>
      <c r="D88" s="187" t="s">
        <v>412</v>
      </c>
      <c r="E88" s="187">
        <v>15</v>
      </c>
      <c r="F88" s="187">
        <v>13</v>
      </c>
      <c r="G88" s="187" t="s">
        <v>269</v>
      </c>
      <c r="I88" s="188"/>
      <c r="J88" s="181">
        <v>20</v>
      </c>
      <c r="K88" s="187" t="s">
        <v>269</v>
      </c>
      <c r="L88" s="187" t="s">
        <v>412</v>
      </c>
      <c r="M88" s="187" t="s">
        <v>412</v>
      </c>
      <c r="N88" s="187" t="s">
        <v>412</v>
      </c>
      <c r="O88" s="187">
        <v>15</v>
      </c>
    </row>
    <row r="89" spans="1:16">
      <c r="B89" s="181">
        <v>30</v>
      </c>
      <c r="C89" s="187" t="s">
        <v>412</v>
      </c>
      <c r="D89" s="187" t="s">
        <v>412</v>
      </c>
      <c r="E89" s="187">
        <v>13</v>
      </c>
      <c r="F89" s="187" t="s">
        <v>269</v>
      </c>
      <c r="G89" s="187" t="s">
        <v>269</v>
      </c>
      <c r="I89" s="188"/>
      <c r="J89" s="181">
        <v>30</v>
      </c>
      <c r="K89" s="187" t="s">
        <v>412</v>
      </c>
      <c r="L89" s="187" t="s">
        <v>412</v>
      </c>
      <c r="M89" s="187" t="s">
        <v>412</v>
      </c>
      <c r="N89" s="187">
        <v>15</v>
      </c>
      <c r="O89" s="187">
        <v>13</v>
      </c>
    </row>
    <row r="90" spans="1:16">
      <c r="B90" s="181">
        <v>40</v>
      </c>
      <c r="C90" s="187" t="s">
        <v>412</v>
      </c>
      <c r="D90" s="187">
        <v>15</v>
      </c>
      <c r="E90" s="187" t="s">
        <v>269</v>
      </c>
      <c r="F90" s="187" t="s">
        <v>269</v>
      </c>
      <c r="G90" s="187" t="s">
        <v>269</v>
      </c>
      <c r="I90" s="188"/>
      <c r="J90" s="181">
        <v>40</v>
      </c>
      <c r="K90" s="187" t="s">
        <v>412</v>
      </c>
      <c r="L90" s="187" t="s">
        <v>412</v>
      </c>
      <c r="M90" s="187">
        <v>15</v>
      </c>
      <c r="N90" s="187">
        <v>13</v>
      </c>
      <c r="O90" s="187">
        <v>13</v>
      </c>
    </row>
    <row r="91" spans="1:16">
      <c r="B91" s="181">
        <v>50</v>
      </c>
      <c r="C91" s="187" t="s">
        <v>412</v>
      </c>
      <c r="D91" s="187">
        <v>13</v>
      </c>
      <c r="E91" s="187" t="s">
        <v>269</v>
      </c>
      <c r="F91" s="187" t="s">
        <v>269</v>
      </c>
      <c r="G91" s="187" t="s">
        <v>269</v>
      </c>
      <c r="I91" s="188"/>
      <c r="J91" s="181">
        <v>50</v>
      </c>
      <c r="K91" s="187" t="s">
        <v>412</v>
      </c>
      <c r="L91" s="187" t="s">
        <v>412</v>
      </c>
      <c r="M91" s="187">
        <v>15</v>
      </c>
      <c r="N91" s="187">
        <v>13</v>
      </c>
      <c r="O91" s="187" t="s">
        <v>269</v>
      </c>
    </row>
    <row r="92" spans="1:16">
      <c r="B92" s="181">
        <v>60</v>
      </c>
      <c r="C92" s="187">
        <v>15</v>
      </c>
      <c r="D92" s="187">
        <v>13</v>
      </c>
      <c r="E92" s="187" t="s">
        <v>269</v>
      </c>
      <c r="F92" s="187" t="s">
        <v>269</v>
      </c>
      <c r="G92" s="187" t="s">
        <v>269</v>
      </c>
      <c r="I92" s="188"/>
      <c r="J92" s="181">
        <v>60</v>
      </c>
      <c r="K92" s="187" t="s">
        <v>412</v>
      </c>
      <c r="L92" s="187" t="s">
        <v>412</v>
      </c>
      <c r="M92" s="187">
        <v>13</v>
      </c>
      <c r="N92" s="187" t="s">
        <v>269</v>
      </c>
      <c r="O92" s="187" t="s">
        <v>269</v>
      </c>
    </row>
    <row r="93" spans="1:16">
      <c r="B93" s="181">
        <v>70</v>
      </c>
      <c r="C93" s="187">
        <v>13</v>
      </c>
      <c r="D93" s="187" t="s">
        <v>269</v>
      </c>
      <c r="E93" s="187" t="s">
        <v>269</v>
      </c>
      <c r="F93" s="187" t="s">
        <v>269</v>
      </c>
      <c r="G93" s="187" t="s">
        <v>269</v>
      </c>
      <c r="I93" s="188"/>
      <c r="J93" s="181">
        <v>70</v>
      </c>
      <c r="K93" s="187" t="s">
        <v>412</v>
      </c>
      <c r="L93" s="187">
        <v>15</v>
      </c>
      <c r="M93" s="187" t="s">
        <v>269</v>
      </c>
      <c r="N93" s="187" t="s">
        <v>269</v>
      </c>
      <c r="O93" s="187" t="s">
        <v>269</v>
      </c>
    </row>
    <row r="94" spans="1:16">
      <c r="C94" s="189"/>
      <c r="D94" s="189"/>
      <c r="E94" s="189"/>
      <c r="F94" s="189"/>
      <c r="G94" s="189"/>
      <c r="I94" s="189"/>
      <c r="K94" s="189"/>
      <c r="L94" s="189"/>
      <c r="M94" s="189"/>
      <c r="N94" s="189"/>
      <c r="O94" s="189"/>
    </row>
    <row r="96" spans="1:16" ht="14.25">
      <c r="A96" s="182">
        <v>120</v>
      </c>
      <c r="B96" s="183"/>
      <c r="C96" s="184" t="s">
        <v>391</v>
      </c>
      <c r="D96" s="184"/>
      <c r="E96" s="184"/>
      <c r="F96" s="184"/>
      <c r="G96" s="184"/>
      <c r="I96" s="185"/>
      <c r="J96" s="183"/>
      <c r="K96" s="184" t="s">
        <v>411</v>
      </c>
      <c r="L96" s="184"/>
      <c r="M96" s="184"/>
      <c r="N96" s="184"/>
      <c r="O96" s="184"/>
    </row>
    <row r="97" spans="1:15">
      <c r="B97" s="186"/>
      <c r="C97" s="5">
        <v>20</v>
      </c>
      <c r="D97" s="5">
        <v>22</v>
      </c>
      <c r="E97" s="5">
        <v>24</v>
      </c>
      <c r="F97" s="5">
        <v>25</v>
      </c>
      <c r="G97" s="5">
        <v>26</v>
      </c>
      <c r="I97" s="5"/>
      <c r="J97" s="186"/>
      <c r="K97" s="5">
        <v>20</v>
      </c>
      <c r="L97" s="5">
        <v>22</v>
      </c>
      <c r="M97" s="5">
        <v>24</v>
      </c>
      <c r="N97" s="5">
        <v>25</v>
      </c>
      <c r="O97" s="5">
        <v>26</v>
      </c>
    </row>
    <row r="98" spans="1:15">
      <c r="B98" s="181">
        <v>0</v>
      </c>
      <c r="C98" s="187"/>
      <c r="D98" s="187" t="s">
        <v>412</v>
      </c>
      <c r="E98" s="187" t="s">
        <v>412</v>
      </c>
      <c r="F98" s="187" t="s">
        <v>412</v>
      </c>
      <c r="G98" s="187" t="s">
        <v>412</v>
      </c>
      <c r="I98" s="188"/>
      <c r="J98" s="181">
        <v>0</v>
      </c>
      <c r="K98" s="187" t="s">
        <v>269</v>
      </c>
      <c r="L98" s="187" t="s">
        <v>269</v>
      </c>
      <c r="M98" s="187" t="s">
        <v>412</v>
      </c>
      <c r="N98" s="187" t="s">
        <v>412</v>
      </c>
      <c r="O98" s="187" t="s">
        <v>412</v>
      </c>
    </row>
    <row r="99" spans="1:15">
      <c r="B99" s="181">
        <v>10</v>
      </c>
      <c r="C99" s="187" t="s">
        <v>412</v>
      </c>
      <c r="D99" s="187" t="s">
        <v>412</v>
      </c>
      <c r="E99" s="187" t="s">
        <v>412</v>
      </c>
      <c r="F99" s="187" t="s">
        <v>412</v>
      </c>
      <c r="G99" s="187" t="s">
        <v>412</v>
      </c>
      <c r="I99" s="188"/>
      <c r="J99" s="181">
        <v>10</v>
      </c>
      <c r="K99" s="187" t="s">
        <v>269</v>
      </c>
      <c r="L99" s="187" t="s">
        <v>269</v>
      </c>
      <c r="M99" s="187" t="s">
        <v>412</v>
      </c>
      <c r="N99" s="187" t="s">
        <v>412</v>
      </c>
      <c r="O99" s="187" t="s">
        <v>412</v>
      </c>
    </row>
    <row r="100" spans="1:15">
      <c r="B100" s="181">
        <v>20</v>
      </c>
      <c r="C100" s="187" t="s">
        <v>412</v>
      </c>
      <c r="D100" s="187" t="s">
        <v>412</v>
      </c>
      <c r="E100" s="187" t="s">
        <v>412</v>
      </c>
      <c r="F100" s="187" t="s">
        <v>412</v>
      </c>
      <c r="G100" s="187">
        <v>14</v>
      </c>
      <c r="I100" s="188"/>
      <c r="J100" s="181">
        <v>20</v>
      </c>
      <c r="K100" s="187" t="s">
        <v>269</v>
      </c>
      <c r="L100" s="187" t="s">
        <v>412</v>
      </c>
      <c r="M100" s="187" t="s">
        <v>412</v>
      </c>
      <c r="N100" s="187" t="s">
        <v>412</v>
      </c>
      <c r="O100" s="187" t="s">
        <v>412</v>
      </c>
    </row>
    <row r="101" spans="1:15">
      <c r="B101" s="181">
        <v>30</v>
      </c>
      <c r="C101" s="187" t="s">
        <v>412</v>
      </c>
      <c r="D101" s="187" t="s">
        <v>412</v>
      </c>
      <c r="E101" s="187">
        <v>14</v>
      </c>
      <c r="F101" s="187">
        <v>12</v>
      </c>
      <c r="G101" s="187" t="s">
        <v>269</v>
      </c>
      <c r="I101" s="188"/>
      <c r="J101" s="181">
        <v>30</v>
      </c>
      <c r="K101" s="187" t="s">
        <v>269</v>
      </c>
      <c r="L101" s="187" t="s">
        <v>412</v>
      </c>
      <c r="M101" s="187" t="s">
        <v>412</v>
      </c>
      <c r="N101" s="187" t="s">
        <v>412</v>
      </c>
      <c r="O101" s="187">
        <v>14</v>
      </c>
    </row>
    <row r="102" spans="1:15">
      <c r="B102" s="181">
        <v>40</v>
      </c>
      <c r="C102" s="187" t="s">
        <v>412</v>
      </c>
      <c r="D102" s="187" t="s">
        <v>412</v>
      </c>
      <c r="E102" s="187">
        <v>12</v>
      </c>
      <c r="F102" s="187">
        <v>12</v>
      </c>
      <c r="G102" s="187" t="s">
        <v>269</v>
      </c>
      <c r="I102" s="188"/>
      <c r="J102" s="181">
        <v>40</v>
      </c>
      <c r="K102" s="187" t="s">
        <v>412</v>
      </c>
      <c r="L102" s="187" t="s">
        <v>412</v>
      </c>
      <c r="M102" s="187" t="s">
        <v>412</v>
      </c>
      <c r="N102" s="187">
        <v>14</v>
      </c>
      <c r="O102" s="187">
        <v>14</v>
      </c>
    </row>
    <row r="103" spans="1:15">
      <c r="B103" s="181">
        <v>50</v>
      </c>
      <c r="C103" s="187" t="s">
        <v>412</v>
      </c>
      <c r="D103" s="187">
        <v>14</v>
      </c>
      <c r="E103" s="187">
        <v>12</v>
      </c>
      <c r="F103" s="187" t="s">
        <v>269</v>
      </c>
      <c r="G103" s="187" t="s">
        <v>269</v>
      </c>
      <c r="I103" s="188"/>
      <c r="J103" s="181">
        <v>50</v>
      </c>
      <c r="K103" s="187" t="s">
        <v>412</v>
      </c>
      <c r="L103" s="187" t="s">
        <v>412</v>
      </c>
      <c r="M103" s="187" t="s">
        <v>412</v>
      </c>
      <c r="N103" s="187">
        <v>14</v>
      </c>
      <c r="O103" s="187">
        <v>12</v>
      </c>
    </row>
    <row r="104" spans="1:15">
      <c r="B104" s="181">
        <v>60</v>
      </c>
      <c r="C104" s="187" t="s">
        <v>412</v>
      </c>
      <c r="D104" s="187">
        <v>14</v>
      </c>
      <c r="E104" s="187" t="s">
        <v>269</v>
      </c>
      <c r="F104" s="187" t="s">
        <v>269</v>
      </c>
      <c r="G104" s="187" t="s">
        <v>269</v>
      </c>
      <c r="I104" s="188"/>
      <c r="J104" s="181">
        <v>60</v>
      </c>
      <c r="K104" s="187" t="s">
        <v>412</v>
      </c>
      <c r="L104" s="187" t="s">
        <v>412</v>
      </c>
      <c r="M104" s="187">
        <v>14</v>
      </c>
      <c r="N104" s="187">
        <v>12</v>
      </c>
      <c r="O104" s="187" t="s">
        <v>269</v>
      </c>
    </row>
    <row r="105" spans="1:15">
      <c r="B105" s="181">
        <v>70</v>
      </c>
      <c r="C105" s="187">
        <v>14</v>
      </c>
      <c r="D105" s="187">
        <v>12</v>
      </c>
      <c r="E105" s="187" t="s">
        <v>269</v>
      </c>
      <c r="F105" s="187" t="s">
        <v>269</v>
      </c>
      <c r="G105" s="187" t="s">
        <v>269</v>
      </c>
      <c r="I105" s="188"/>
      <c r="J105" s="181">
        <v>70</v>
      </c>
      <c r="K105" s="187" t="s">
        <v>412</v>
      </c>
      <c r="L105" s="187" t="s">
        <v>412</v>
      </c>
      <c r="M105" s="187">
        <v>12</v>
      </c>
      <c r="N105" s="187" t="s">
        <v>269</v>
      </c>
      <c r="O105" s="187" t="s">
        <v>269</v>
      </c>
    </row>
    <row r="106" spans="1:15">
      <c r="C106" s="189"/>
      <c r="D106" s="189"/>
      <c r="E106" s="189"/>
      <c r="F106" s="189"/>
      <c r="G106" s="189"/>
      <c r="I106" s="189"/>
      <c r="K106" s="189"/>
      <c r="L106" s="189"/>
      <c r="M106" s="189"/>
      <c r="N106" s="189"/>
      <c r="O106" s="189"/>
    </row>
    <row r="108" spans="1:15" ht="14.25">
      <c r="A108" s="182">
        <v>150</v>
      </c>
      <c r="B108" s="183"/>
      <c r="C108" s="184" t="s">
        <v>391</v>
      </c>
      <c r="D108" s="184"/>
      <c r="E108" s="184"/>
      <c r="F108" s="184"/>
      <c r="G108" s="184"/>
      <c r="I108" s="185"/>
      <c r="J108" s="183"/>
      <c r="K108" s="184" t="s">
        <v>411</v>
      </c>
      <c r="L108" s="184"/>
      <c r="M108" s="184"/>
      <c r="N108" s="184"/>
      <c r="O108" s="184"/>
    </row>
    <row r="109" spans="1:15">
      <c r="B109" s="186"/>
      <c r="C109" s="5">
        <v>20</v>
      </c>
      <c r="D109" s="5">
        <v>22</v>
      </c>
      <c r="E109" s="5">
        <v>24</v>
      </c>
      <c r="F109" s="5">
        <v>25</v>
      </c>
      <c r="G109" s="5">
        <v>26</v>
      </c>
      <c r="I109" s="5"/>
      <c r="J109" s="186"/>
      <c r="K109" s="5">
        <v>20</v>
      </c>
      <c r="L109" s="5">
        <v>22</v>
      </c>
      <c r="M109" s="5">
        <v>24</v>
      </c>
      <c r="N109" s="5">
        <v>25</v>
      </c>
      <c r="O109" s="5">
        <v>26</v>
      </c>
    </row>
    <row r="110" spans="1:15">
      <c r="B110" s="181">
        <v>0</v>
      </c>
      <c r="C110" s="187" t="s">
        <v>269</v>
      </c>
      <c r="D110" s="187" t="s">
        <v>269</v>
      </c>
      <c r="E110" s="187" t="s">
        <v>412</v>
      </c>
      <c r="F110" s="187" t="s">
        <v>412</v>
      </c>
      <c r="G110" s="187" t="s">
        <v>412</v>
      </c>
      <c r="I110" s="188"/>
      <c r="J110" s="181">
        <v>0</v>
      </c>
      <c r="K110" s="187" t="s">
        <v>269</v>
      </c>
      <c r="L110" s="187" t="s">
        <v>269</v>
      </c>
      <c r="M110" s="187" t="s">
        <v>269</v>
      </c>
      <c r="N110" s="187" t="s">
        <v>269</v>
      </c>
      <c r="O110" s="187" t="s">
        <v>269</v>
      </c>
    </row>
    <row r="111" spans="1:15">
      <c r="B111" s="181">
        <v>10</v>
      </c>
      <c r="C111" s="187" t="s">
        <v>269</v>
      </c>
      <c r="D111" s="187" t="s">
        <v>269</v>
      </c>
      <c r="E111" s="187" t="s">
        <v>412</v>
      </c>
      <c r="F111" s="187" t="s">
        <v>412</v>
      </c>
      <c r="G111" s="187" t="s">
        <v>412</v>
      </c>
      <c r="I111" s="188"/>
      <c r="J111" s="181">
        <v>10</v>
      </c>
      <c r="K111" s="187" t="s">
        <v>269</v>
      </c>
      <c r="L111" s="187" t="s">
        <v>269</v>
      </c>
      <c r="M111" s="187" t="s">
        <v>269</v>
      </c>
      <c r="N111" s="187" t="s">
        <v>269</v>
      </c>
      <c r="O111" s="187" t="s">
        <v>269</v>
      </c>
    </row>
    <row r="112" spans="1:15">
      <c r="B112" s="181">
        <v>20</v>
      </c>
      <c r="C112" s="187" t="s">
        <v>269</v>
      </c>
      <c r="D112" s="187" t="s">
        <v>412</v>
      </c>
      <c r="E112" s="187" t="s">
        <v>412</v>
      </c>
      <c r="F112" s="187" t="s">
        <v>412</v>
      </c>
      <c r="G112" s="187">
        <v>16</v>
      </c>
      <c r="I112" s="188"/>
      <c r="J112" s="181">
        <v>20</v>
      </c>
      <c r="K112" s="187" t="s">
        <v>269</v>
      </c>
      <c r="L112" s="187" t="s">
        <v>269</v>
      </c>
      <c r="M112" s="187" t="s">
        <v>269</v>
      </c>
      <c r="N112" s="187" t="s">
        <v>269</v>
      </c>
      <c r="O112" s="187" t="s">
        <v>269</v>
      </c>
    </row>
    <row r="113" spans="1:16">
      <c r="B113" s="181">
        <v>30</v>
      </c>
      <c r="C113" s="187" t="s">
        <v>269</v>
      </c>
      <c r="D113" s="187" t="s">
        <v>412</v>
      </c>
      <c r="E113" s="187" t="s">
        <v>412</v>
      </c>
      <c r="F113" s="187">
        <v>16</v>
      </c>
      <c r="G113" s="187">
        <v>17</v>
      </c>
      <c r="I113" s="188"/>
      <c r="J113" s="181">
        <v>30</v>
      </c>
      <c r="K113" s="187" t="s">
        <v>269</v>
      </c>
      <c r="L113" s="187" t="s">
        <v>269</v>
      </c>
      <c r="M113" s="187" t="s">
        <v>269</v>
      </c>
      <c r="N113" s="187" t="s">
        <v>269</v>
      </c>
      <c r="O113" s="187" t="s">
        <v>269</v>
      </c>
    </row>
    <row r="114" spans="1:16">
      <c r="B114" s="181">
        <v>40</v>
      </c>
      <c r="C114" s="187" t="s">
        <v>412</v>
      </c>
      <c r="D114" s="187" t="s">
        <v>412</v>
      </c>
      <c r="E114" s="187">
        <v>16</v>
      </c>
      <c r="F114" s="187">
        <v>17</v>
      </c>
      <c r="G114" s="187">
        <v>17</v>
      </c>
      <c r="I114" s="188"/>
      <c r="J114" s="181">
        <v>40</v>
      </c>
      <c r="K114" s="187" t="s">
        <v>269</v>
      </c>
      <c r="L114" s="187" t="s">
        <v>269</v>
      </c>
      <c r="M114" s="187" t="s">
        <v>269</v>
      </c>
      <c r="N114" s="187" t="s">
        <v>269</v>
      </c>
      <c r="O114" s="187" t="s">
        <v>269</v>
      </c>
    </row>
    <row r="115" spans="1:16">
      <c r="B115" s="181">
        <v>50</v>
      </c>
      <c r="C115" s="187" t="s">
        <v>412</v>
      </c>
      <c r="D115" s="187" t="s">
        <v>412</v>
      </c>
      <c r="E115" s="187">
        <v>16</v>
      </c>
      <c r="F115" s="187">
        <v>17</v>
      </c>
      <c r="G115" s="187" t="s">
        <v>269</v>
      </c>
      <c r="I115" s="188"/>
      <c r="J115" s="181">
        <v>50</v>
      </c>
      <c r="K115" s="187" t="s">
        <v>269</v>
      </c>
      <c r="L115" s="187" t="s">
        <v>269</v>
      </c>
      <c r="M115" s="187" t="s">
        <v>269</v>
      </c>
      <c r="N115" s="187" t="s">
        <v>269</v>
      </c>
      <c r="O115" s="187" t="s">
        <v>269</v>
      </c>
    </row>
    <row r="116" spans="1:16">
      <c r="B116" s="181">
        <v>60</v>
      </c>
      <c r="C116" s="187" t="s">
        <v>412</v>
      </c>
      <c r="D116" s="187" t="s">
        <v>412</v>
      </c>
      <c r="E116" s="187">
        <v>17</v>
      </c>
      <c r="F116" s="187" t="s">
        <v>269</v>
      </c>
      <c r="G116" s="187" t="s">
        <v>269</v>
      </c>
      <c r="I116" s="188"/>
      <c r="J116" s="181">
        <v>60</v>
      </c>
      <c r="K116" s="187" t="s">
        <v>269</v>
      </c>
      <c r="L116" s="187" t="s">
        <v>269</v>
      </c>
      <c r="M116" s="187" t="s">
        <v>269</v>
      </c>
      <c r="N116" s="187" t="s">
        <v>269</v>
      </c>
      <c r="O116" s="187" t="s">
        <v>269</v>
      </c>
    </row>
    <row r="117" spans="1:16">
      <c r="B117" s="181">
        <v>70</v>
      </c>
      <c r="C117" s="187" t="s">
        <v>412</v>
      </c>
      <c r="D117" s="187">
        <v>16</v>
      </c>
      <c r="E117" s="187" t="s">
        <v>269</v>
      </c>
      <c r="F117" s="187" t="s">
        <v>269</v>
      </c>
      <c r="G117" s="187" t="s">
        <v>269</v>
      </c>
      <c r="I117" s="188"/>
      <c r="J117" s="181">
        <v>70</v>
      </c>
      <c r="K117" s="187" t="s">
        <v>269</v>
      </c>
      <c r="L117" s="187" t="s">
        <v>269</v>
      </c>
      <c r="M117" s="187" t="s">
        <v>269</v>
      </c>
      <c r="N117" s="187" t="s">
        <v>269</v>
      </c>
      <c r="O117" s="187" t="s">
        <v>269</v>
      </c>
    </row>
    <row r="118" spans="1:16">
      <c r="B118"/>
      <c r="J118"/>
    </row>
    <row r="122" spans="1:16">
      <c r="C122" s="181"/>
      <c r="D122" s="181"/>
      <c r="E122" s="181"/>
      <c r="F122" s="181"/>
      <c r="G122" s="181"/>
      <c r="I122" s="181"/>
      <c r="K122" s="181"/>
      <c r="L122" s="181"/>
      <c r="M122" s="181"/>
      <c r="N122" s="181"/>
      <c r="O122" s="181"/>
    </row>
    <row r="123" spans="1:16" ht="14.25">
      <c r="A123" s="184" t="s">
        <v>418</v>
      </c>
      <c r="B123" s="183"/>
      <c r="C123" s="184" t="s">
        <v>391</v>
      </c>
      <c r="D123" s="184"/>
      <c r="E123" s="184"/>
      <c r="F123" s="184"/>
      <c r="G123" s="184"/>
      <c r="H123" s="182"/>
      <c r="I123" s="185"/>
      <c r="J123" s="183"/>
      <c r="K123" s="184" t="s">
        <v>411</v>
      </c>
      <c r="L123" s="184"/>
      <c r="M123" s="184"/>
      <c r="N123" s="184"/>
      <c r="O123" s="184"/>
      <c r="P123" s="182"/>
    </row>
    <row r="124" spans="1:16" ht="14.25">
      <c r="A124" s="182"/>
      <c r="B124" s="198"/>
      <c r="C124" s="185"/>
      <c r="D124" s="182"/>
      <c r="E124" s="199" t="s">
        <v>285</v>
      </c>
      <c r="F124" s="185"/>
      <c r="G124" s="185"/>
      <c r="H124" s="182"/>
      <c r="I124" s="185"/>
      <c r="J124" s="198"/>
      <c r="K124" s="185"/>
      <c r="L124" s="185"/>
      <c r="M124" s="199" t="s">
        <v>285</v>
      </c>
      <c r="N124" s="185"/>
      <c r="O124" s="185"/>
      <c r="P124" s="182"/>
    </row>
    <row r="125" spans="1:16">
      <c r="A125" s="5"/>
      <c r="B125" s="186"/>
      <c r="C125" s="5">
        <v>20</v>
      </c>
      <c r="D125" s="5">
        <v>22</v>
      </c>
      <c r="E125" s="5">
        <v>24</v>
      </c>
      <c r="F125" s="5">
        <v>25</v>
      </c>
      <c r="G125" s="5">
        <v>26</v>
      </c>
      <c r="H125" s="5"/>
      <c r="I125" s="200"/>
      <c r="J125" s="186"/>
      <c r="K125" s="5">
        <v>20</v>
      </c>
      <c r="L125" s="5">
        <v>22</v>
      </c>
      <c r="M125" s="5">
        <v>24</v>
      </c>
      <c r="N125" s="5">
        <v>25</v>
      </c>
      <c r="O125" s="5">
        <v>26</v>
      </c>
      <c r="P125" s="5"/>
    </row>
    <row r="126" spans="1:16">
      <c r="A126" s="201" t="s">
        <v>419</v>
      </c>
      <c r="B126" s="181">
        <v>0</v>
      </c>
      <c r="C126" s="187" t="s">
        <v>412</v>
      </c>
      <c r="D126" s="187" t="s">
        <v>412</v>
      </c>
      <c r="E126" s="187" t="s">
        <v>412</v>
      </c>
      <c r="F126" s="187" t="s">
        <v>412</v>
      </c>
      <c r="G126" s="187" t="s">
        <v>412</v>
      </c>
      <c r="I126" s="201" t="s">
        <v>419</v>
      </c>
      <c r="J126" s="181">
        <v>0</v>
      </c>
      <c r="K126" s="202" t="s">
        <v>336</v>
      </c>
      <c r="L126" s="202" t="s">
        <v>336</v>
      </c>
      <c r="M126" s="187" t="s">
        <v>412</v>
      </c>
      <c r="N126" s="187" t="s">
        <v>412</v>
      </c>
      <c r="O126" s="187" t="s">
        <v>412</v>
      </c>
    </row>
    <row r="127" spans="1:16">
      <c r="B127" s="181">
        <v>10</v>
      </c>
      <c r="C127" s="187" t="s">
        <v>412</v>
      </c>
      <c r="D127" s="187" t="s">
        <v>412</v>
      </c>
      <c r="E127" s="187" t="s">
        <v>412</v>
      </c>
      <c r="F127" s="187" t="s">
        <v>412</v>
      </c>
      <c r="G127" s="187" t="s">
        <v>412</v>
      </c>
      <c r="I127" s="203"/>
      <c r="J127" s="181">
        <v>10</v>
      </c>
      <c r="K127" s="202" t="s">
        <v>336</v>
      </c>
      <c r="L127" s="187" t="s">
        <v>412</v>
      </c>
      <c r="M127" s="187" t="s">
        <v>412</v>
      </c>
      <c r="N127" s="187" t="s">
        <v>412</v>
      </c>
      <c r="O127" s="187" t="s">
        <v>412</v>
      </c>
    </row>
    <row r="128" spans="1:16">
      <c r="B128" s="181">
        <v>20</v>
      </c>
      <c r="C128" s="187" t="s">
        <v>412</v>
      </c>
      <c r="D128" s="187" t="s">
        <v>412</v>
      </c>
      <c r="E128" s="187" t="s">
        <v>412</v>
      </c>
      <c r="F128" s="187" t="s">
        <v>412</v>
      </c>
      <c r="G128" s="202" t="s">
        <v>336</v>
      </c>
      <c r="I128" s="203"/>
      <c r="J128" s="181">
        <v>20</v>
      </c>
      <c r="K128" s="202" t="s">
        <v>336</v>
      </c>
      <c r="L128" s="187" t="s">
        <v>412</v>
      </c>
      <c r="M128" s="187" t="s">
        <v>412</v>
      </c>
      <c r="N128" s="187" t="s">
        <v>412</v>
      </c>
      <c r="O128" s="187" t="s">
        <v>412</v>
      </c>
    </row>
    <row r="129" spans="1:16">
      <c r="B129" s="181">
        <v>30</v>
      </c>
      <c r="C129" s="187" t="s">
        <v>412</v>
      </c>
      <c r="D129" s="187" t="s">
        <v>412</v>
      </c>
      <c r="E129" s="187" t="s">
        <v>412</v>
      </c>
      <c r="F129" s="202" t="s">
        <v>336</v>
      </c>
      <c r="G129" s="202" t="s">
        <v>336</v>
      </c>
      <c r="I129" s="203"/>
      <c r="J129" s="181">
        <v>30</v>
      </c>
      <c r="K129" s="187" t="s">
        <v>412</v>
      </c>
      <c r="L129" s="187" t="s">
        <v>412</v>
      </c>
      <c r="M129" s="187" t="s">
        <v>412</v>
      </c>
      <c r="N129" s="187" t="s">
        <v>412</v>
      </c>
      <c r="O129" s="187" t="s">
        <v>412</v>
      </c>
    </row>
    <row r="130" spans="1:16">
      <c r="B130" s="181">
        <v>40</v>
      </c>
      <c r="C130" s="187" t="s">
        <v>412</v>
      </c>
      <c r="D130" s="187" t="s">
        <v>412</v>
      </c>
      <c r="E130" s="202" t="s">
        <v>336</v>
      </c>
      <c r="F130" s="202" t="s">
        <v>336</v>
      </c>
      <c r="G130" s="202" t="s">
        <v>336</v>
      </c>
      <c r="I130" s="203"/>
      <c r="J130" s="181">
        <v>40</v>
      </c>
      <c r="K130" s="187" t="s">
        <v>412</v>
      </c>
      <c r="L130" s="187" t="s">
        <v>412</v>
      </c>
      <c r="M130" s="187" t="s">
        <v>412</v>
      </c>
      <c r="N130" s="187" t="s">
        <v>412</v>
      </c>
      <c r="O130" s="187" t="s">
        <v>412</v>
      </c>
    </row>
    <row r="131" spans="1:16">
      <c r="B131" s="181">
        <v>50</v>
      </c>
      <c r="C131" s="187" t="s">
        <v>412</v>
      </c>
      <c r="D131" s="187" t="s">
        <v>412</v>
      </c>
      <c r="E131" s="202" t="s">
        <v>336</v>
      </c>
      <c r="F131" s="202" t="s">
        <v>336</v>
      </c>
      <c r="G131" s="202" t="s">
        <v>336</v>
      </c>
      <c r="I131" s="203"/>
      <c r="J131" s="181">
        <v>50</v>
      </c>
      <c r="K131" s="187" t="s">
        <v>412</v>
      </c>
      <c r="L131" s="187" t="s">
        <v>412</v>
      </c>
      <c r="M131" s="187" t="s">
        <v>412</v>
      </c>
      <c r="N131" s="187" t="s">
        <v>412</v>
      </c>
      <c r="O131" s="202" t="s">
        <v>336</v>
      </c>
    </row>
    <row r="132" spans="1:16">
      <c r="B132" s="181">
        <v>60</v>
      </c>
      <c r="C132" s="187" t="s">
        <v>412</v>
      </c>
      <c r="D132" s="187" t="s">
        <v>412</v>
      </c>
      <c r="E132" s="202" t="s">
        <v>336</v>
      </c>
      <c r="F132" s="202" t="s">
        <v>336</v>
      </c>
      <c r="G132" s="202" t="s">
        <v>336</v>
      </c>
      <c r="I132" s="203"/>
      <c r="J132" s="181">
        <v>60</v>
      </c>
      <c r="K132" s="187" t="s">
        <v>412</v>
      </c>
      <c r="L132" s="187" t="s">
        <v>412</v>
      </c>
      <c r="M132" s="187" t="s">
        <v>412</v>
      </c>
      <c r="N132" s="202" t="s">
        <v>336</v>
      </c>
      <c r="O132" s="202" t="s">
        <v>336</v>
      </c>
    </row>
    <row r="133" spans="1:16">
      <c r="B133" s="181">
        <v>70</v>
      </c>
      <c r="C133" s="187" t="s">
        <v>412</v>
      </c>
      <c r="D133" s="202" t="s">
        <v>336</v>
      </c>
      <c r="E133" s="202" t="s">
        <v>336</v>
      </c>
      <c r="F133" s="202" t="s">
        <v>336</v>
      </c>
      <c r="G133" s="202" t="s">
        <v>336</v>
      </c>
      <c r="I133" s="203"/>
      <c r="J133" s="181">
        <v>70</v>
      </c>
      <c r="K133" s="187" t="s">
        <v>412</v>
      </c>
      <c r="L133" s="187" t="s">
        <v>412</v>
      </c>
      <c r="M133" s="202" t="s">
        <v>336</v>
      </c>
      <c r="N133" s="202" t="s">
        <v>336</v>
      </c>
      <c r="O133" s="202" t="s">
        <v>336</v>
      </c>
    </row>
    <row r="134" spans="1:16">
      <c r="C134" s="189"/>
      <c r="D134" s="189"/>
      <c r="E134" s="189"/>
      <c r="F134" s="189"/>
      <c r="G134" s="189"/>
      <c r="I134" s="204"/>
      <c r="K134" s="189"/>
      <c r="L134" s="189"/>
      <c r="M134" s="189"/>
      <c r="N134" s="189"/>
      <c r="O134" s="189"/>
    </row>
    <row r="135" spans="1:16">
      <c r="C135" s="189"/>
      <c r="D135" s="189"/>
      <c r="E135" s="189"/>
      <c r="F135" s="189"/>
      <c r="G135" s="189"/>
      <c r="I135" s="204"/>
      <c r="K135" s="189"/>
      <c r="L135" s="189"/>
      <c r="M135" s="189"/>
      <c r="N135" s="189"/>
      <c r="O135" s="189"/>
    </row>
    <row r="136" spans="1:16">
      <c r="I136" s="204"/>
    </row>
    <row r="137" spans="1:16" ht="14.25">
      <c r="A137" s="184" t="s">
        <v>420</v>
      </c>
      <c r="B137" s="183"/>
      <c r="C137" s="184" t="s">
        <v>391</v>
      </c>
      <c r="D137" s="184"/>
      <c r="E137" s="184"/>
      <c r="F137" s="184"/>
      <c r="G137" s="184"/>
      <c r="I137" s="205"/>
      <c r="J137" s="183"/>
      <c r="K137" s="184" t="s">
        <v>411</v>
      </c>
      <c r="L137" s="184"/>
      <c r="M137" s="184"/>
      <c r="N137" s="184"/>
      <c r="O137" s="184"/>
    </row>
    <row r="138" spans="1:16" ht="14.25">
      <c r="A138" s="182"/>
      <c r="B138" s="198"/>
      <c r="C138" s="185"/>
      <c r="D138" s="182"/>
      <c r="E138" s="199" t="s">
        <v>285</v>
      </c>
      <c r="F138" s="185"/>
      <c r="G138" s="185"/>
      <c r="H138" s="182"/>
      <c r="I138" s="185"/>
      <c r="J138" s="198"/>
      <c r="K138" s="185"/>
      <c r="L138" s="185"/>
      <c r="M138" s="199" t="s">
        <v>285</v>
      </c>
      <c r="N138" s="185"/>
      <c r="O138" s="185"/>
      <c r="P138" s="182"/>
    </row>
    <row r="139" spans="1:16">
      <c r="B139" s="186"/>
      <c r="C139" s="5">
        <v>20</v>
      </c>
      <c r="D139" s="5">
        <v>22</v>
      </c>
      <c r="E139" s="5">
        <v>24</v>
      </c>
      <c r="F139" s="5">
        <v>25</v>
      </c>
      <c r="G139" s="5">
        <v>26</v>
      </c>
      <c r="I139" s="200"/>
      <c r="J139" s="186"/>
      <c r="K139" s="5">
        <v>20</v>
      </c>
      <c r="L139" s="5">
        <v>22</v>
      </c>
      <c r="M139" s="5">
        <v>24</v>
      </c>
      <c r="N139" s="5">
        <v>25</v>
      </c>
      <c r="O139" s="5">
        <v>26</v>
      </c>
    </row>
    <row r="140" spans="1:16">
      <c r="A140" s="201" t="s">
        <v>419</v>
      </c>
      <c r="B140" s="181">
        <v>0</v>
      </c>
      <c r="C140" s="202" t="s">
        <v>336</v>
      </c>
      <c r="D140" s="187" t="s">
        <v>412</v>
      </c>
      <c r="E140" s="187" t="s">
        <v>412</v>
      </c>
      <c r="F140" s="187" t="s">
        <v>412</v>
      </c>
      <c r="G140" s="187" t="s">
        <v>412</v>
      </c>
      <c r="I140" s="201" t="s">
        <v>419</v>
      </c>
      <c r="J140" s="181">
        <v>0</v>
      </c>
      <c r="K140" s="202" t="s">
        <v>336</v>
      </c>
      <c r="L140" s="202" t="s">
        <v>336</v>
      </c>
      <c r="M140" s="187" t="s">
        <v>412</v>
      </c>
      <c r="N140" s="187" t="s">
        <v>412</v>
      </c>
      <c r="O140" s="187" t="s">
        <v>412</v>
      </c>
    </row>
    <row r="141" spans="1:16">
      <c r="B141" s="181">
        <v>10</v>
      </c>
      <c r="C141" s="187" t="s">
        <v>412</v>
      </c>
      <c r="D141" s="187" t="s">
        <v>412</v>
      </c>
      <c r="E141" s="187" t="s">
        <v>412</v>
      </c>
      <c r="F141" s="187" t="s">
        <v>412</v>
      </c>
      <c r="G141" s="187" t="s">
        <v>412</v>
      </c>
      <c r="I141" s="203"/>
      <c r="J141" s="181">
        <v>10</v>
      </c>
      <c r="K141" s="202" t="s">
        <v>336</v>
      </c>
      <c r="L141" s="202" t="s">
        <v>336</v>
      </c>
      <c r="M141" s="187" t="s">
        <v>412</v>
      </c>
      <c r="N141" s="187" t="s">
        <v>412</v>
      </c>
      <c r="O141" s="187" t="s">
        <v>412</v>
      </c>
    </row>
    <row r="142" spans="1:16">
      <c r="B142" s="181">
        <v>20</v>
      </c>
      <c r="C142" s="187" t="s">
        <v>412</v>
      </c>
      <c r="D142" s="187" t="s">
        <v>412</v>
      </c>
      <c r="E142" s="187" t="s">
        <v>412</v>
      </c>
      <c r="F142" s="187" t="s">
        <v>412</v>
      </c>
      <c r="G142" s="187" t="s">
        <v>412</v>
      </c>
      <c r="I142" s="203"/>
      <c r="J142" s="181">
        <v>20</v>
      </c>
      <c r="K142" s="202" t="s">
        <v>336</v>
      </c>
      <c r="L142" s="187" t="s">
        <v>412</v>
      </c>
      <c r="M142" s="187" t="s">
        <v>412</v>
      </c>
      <c r="N142" s="187" t="s">
        <v>412</v>
      </c>
      <c r="O142" s="187" t="s">
        <v>412</v>
      </c>
    </row>
    <row r="143" spans="1:16">
      <c r="B143" s="181">
        <v>30</v>
      </c>
      <c r="C143" s="187" t="s">
        <v>412</v>
      </c>
      <c r="D143" s="187" t="s">
        <v>412</v>
      </c>
      <c r="E143" s="187" t="s">
        <v>412</v>
      </c>
      <c r="F143" s="187" t="s">
        <v>412</v>
      </c>
      <c r="G143" s="202" t="s">
        <v>336</v>
      </c>
      <c r="I143" s="203"/>
      <c r="J143" s="181">
        <v>30</v>
      </c>
      <c r="K143" s="202" t="s">
        <v>336</v>
      </c>
      <c r="L143" s="187" t="s">
        <v>412</v>
      </c>
      <c r="M143" s="187" t="s">
        <v>412</v>
      </c>
      <c r="N143" s="187" t="s">
        <v>412</v>
      </c>
      <c r="O143" s="187" t="s">
        <v>412</v>
      </c>
    </row>
    <row r="144" spans="1:16">
      <c r="B144" s="181">
        <v>40</v>
      </c>
      <c r="C144" s="187" t="s">
        <v>412</v>
      </c>
      <c r="D144" s="187" t="s">
        <v>412</v>
      </c>
      <c r="E144" s="187" t="s">
        <v>412</v>
      </c>
      <c r="F144" s="187" t="s">
        <v>412</v>
      </c>
      <c r="G144" s="202" t="s">
        <v>336</v>
      </c>
      <c r="I144" s="203"/>
      <c r="J144" s="181">
        <v>40</v>
      </c>
      <c r="K144" s="187" t="s">
        <v>412</v>
      </c>
      <c r="L144" s="187" t="s">
        <v>412</v>
      </c>
      <c r="M144" s="187" t="s">
        <v>412</v>
      </c>
      <c r="N144" s="187" t="s">
        <v>412</v>
      </c>
      <c r="O144" s="187" t="s">
        <v>412</v>
      </c>
    </row>
    <row r="145" spans="1:16">
      <c r="B145" s="181">
        <v>50</v>
      </c>
      <c r="C145" s="187" t="s">
        <v>412</v>
      </c>
      <c r="D145" s="187" t="s">
        <v>412</v>
      </c>
      <c r="E145" s="187" t="s">
        <v>412</v>
      </c>
      <c r="F145" s="202" t="s">
        <v>336</v>
      </c>
      <c r="G145" s="202" t="s">
        <v>336</v>
      </c>
      <c r="I145" s="203"/>
      <c r="J145" s="181">
        <v>50</v>
      </c>
      <c r="K145" s="187" t="s">
        <v>412</v>
      </c>
      <c r="L145" s="187" t="s">
        <v>412</v>
      </c>
      <c r="M145" s="187" t="s">
        <v>412</v>
      </c>
      <c r="N145" s="187" t="s">
        <v>412</v>
      </c>
      <c r="O145" s="187" t="s">
        <v>412</v>
      </c>
    </row>
    <row r="146" spans="1:16">
      <c r="B146" s="181">
        <v>60</v>
      </c>
      <c r="C146" s="187" t="s">
        <v>412</v>
      </c>
      <c r="D146" s="187" t="s">
        <v>412</v>
      </c>
      <c r="E146" s="202" t="s">
        <v>336</v>
      </c>
      <c r="F146" s="202" t="s">
        <v>336</v>
      </c>
      <c r="G146" s="202" t="s">
        <v>336</v>
      </c>
      <c r="I146" s="203"/>
      <c r="J146" s="181">
        <v>60</v>
      </c>
      <c r="K146" s="187" t="s">
        <v>412</v>
      </c>
      <c r="L146" s="187" t="s">
        <v>412</v>
      </c>
      <c r="M146" s="187" t="s">
        <v>412</v>
      </c>
      <c r="N146" s="187" t="s">
        <v>412</v>
      </c>
      <c r="O146" s="202" t="s">
        <v>336</v>
      </c>
    </row>
    <row r="147" spans="1:16">
      <c r="B147" s="181">
        <v>70</v>
      </c>
      <c r="C147" s="187" t="s">
        <v>412</v>
      </c>
      <c r="D147" s="187" t="s">
        <v>412</v>
      </c>
      <c r="E147" s="202" t="s">
        <v>336</v>
      </c>
      <c r="F147" s="202" t="s">
        <v>336</v>
      </c>
      <c r="G147" s="202" t="s">
        <v>336</v>
      </c>
      <c r="I147" s="203"/>
      <c r="J147" s="181">
        <v>70</v>
      </c>
      <c r="K147" s="187" t="s">
        <v>412</v>
      </c>
      <c r="L147" s="187" t="s">
        <v>412</v>
      </c>
      <c r="M147" s="187" t="s">
        <v>412</v>
      </c>
      <c r="N147" s="202" t="s">
        <v>336</v>
      </c>
      <c r="O147" s="202" t="s">
        <v>336</v>
      </c>
    </row>
    <row r="148" spans="1:16">
      <c r="C148" s="189"/>
      <c r="D148" s="189"/>
      <c r="E148" s="189"/>
      <c r="F148" s="189"/>
      <c r="G148" s="189"/>
      <c r="I148" s="204"/>
      <c r="K148" s="189"/>
      <c r="L148" s="189"/>
      <c r="M148" s="189"/>
      <c r="N148" s="189"/>
      <c r="O148" s="189"/>
    </row>
    <row r="149" spans="1:16">
      <c r="I149" s="204"/>
    </row>
    <row r="150" spans="1:16" ht="14.25">
      <c r="A150" s="184" t="s">
        <v>421</v>
      </c>
      <c r="B150" s="183"/>
      <c r="C150" s="184" t="s">
        <v>391</v>
      </c>
      <c r="D150" s="184"/>
      <c r="E150" s="184"/>
      <c r="F150" s="184"/>
      <c r="G150" s="184"/>
      <c r="I150" s="205"/>
      <c r="J150" s="183"/>
      <c r="K150" s="184" t="s">
        <v>411</v>
      </c>
      <c r="L150" s="184"/>
      <c r="M150" s="184"/>
      <c r="N150" s="184"/>
      <c r="O150" s="184"/>
    </row>
    <row r="151" spans="1:16" ht="14.25">
      <c r="A151" s="182"/>
      <c r="B151" s="198"/>
      <c r="C151" s="185"/>
      <c r="D151" s="182"/>
      <c r="E151" s="199" t="s">
        <v>285</v>
      </c>
      <c r="F151" s="185"/>
      <c r="G151" s="185"/>
      <c r="H151" s="182"/>
      <c r="I151" s="185"/>
      <c r="J151" s="198"/>
      <c r="K151" s="185"/>
      <c r="L151" s="185"/>
      <c r="M151" s="199" t="s">
        <v>285</v>
      </c>
      <c r="N151" s="185"/>
      <c r="O151" s="185"/>
      <c r="P151" s="182"/>
    </row>
    <row r="152" spans="1:16">
      <c r="B152" s="186"/>
      <c r="C152" s="5">
        <v>20</v>
      </c>
      <c r="D152" s="5">
        <v>22</v>
      </c>
      <c r="E152" s="5">
        <v>24</v>
      </c>
      <c r="F152" s="5">
        <v>25</v>
      </c>
      <c r="G152" s="5">
        <v>26</v>
      </c>
      <c r="I152" s="200"/>
      <c r="J152" s="186"/>
      <c r="K152" s="5">
        <v>20</v>
      </c>
      <c r="L152" s="5">
        <v>22</v>
      </c>
      <c r="M152" s="5">
        <v>24</v>
      </c>
      <c r="N152" s="5">
        <v>25</v>
      </c>
      <c r="O152" s="5">
        <v>26</v>
      </c>
    </row>
    <row r="153" spans="1:16">
      <c r="A153" s="201" t="s">
        <v>419</v>
      </c>
      <c r="B153" s="181">
        <v>0</v>
      </c>
      <c r="C153" s="202" t="s">
        <v>336</v>
      </c>
      <c r="D153" s="202" t="s">
        <v>336</v>
      </c>
      <c r="E153" s="187" t="s">
        <v>412</v>
      </c>
      <c r="F153" s="187" t="s">
        <v>412</v>
      </c>
      <c r="G153" s="187" t="s">
        <v>412</v>
      </c>
      <c r="I153" s="201" t="s">
        <v>419</v>
      </c>
      <c r="J153" s="181">
        <v>0</v>
      </c>
      <c r="K153" s="202" t="s">
        <v>336</v>
      </c>
      <c r="L153" s="202" t="s">
        <v>336</v>
      </c>
      <c r="M153" s="202" t="s">
        <v>336</v>
      </c>
      <c r="N153" s="202" t="s">
        <v>336</v>
      </c>
      <c r="O153" s="202" t="s">
        <v>336</v>
      </c>
    </row>
    <row r="154" spans="1:16">
      <c r="B154" s="181">
        <v>10</v>
      </c>
      <c r="C154" s="202" t="s">
        <v>336</v>
      </c>
      <c r="D154" s="202" t="s">
        <v>336</v>
      </c>
      <c r="E154" s="187" t="s">
        <v>412</v>
      </c>
      <c r="F154" s="187" t="s">
        <v>412</v>
      </c>
      <c r="G154" s="187" t="s">
        <v>412</v>
      </c>
      <c r="I154" s="203"/>
      <c r="J154" s="181">
        <v>10</v>
      </c>
      <c r="K154" s="202" t="s">
        <v>336</v>
      </c>
      <c r="L154" s="202" t="s">
        <v>336</v>
      </c>
      <c r="M154" s="202" t="s">
        <v>336</v>
      </c>
      <c r="N154" s="202" t="s">
        <v>336</v>
      </c>
      <c r="O154" s="202" t="s">
        <v>336</v>
      </c>
    </row>
    <row r="155" spans="1:16">
      <c r="B155" s="181">
        <v>20</v>
      </c>
      <c r="C155" s="202" t="s">
        <v>336</v>
      </c>
      <c r="D155" s="187" t="s">
        <v>412</v>
      </c>
      <c r="E155" s="187" t="s">
        <v>412</v>
      </c>
      <c r="F155" s="187" t="s">
        <v>412</v>
      </c>
      <c r="G155" s="187" t="s">
        <v>412</v>
      </c>
      <c r="I155" s="203"/>
      <c r="J155" s="181">
        <v>20</v>
      </c>
      <c r="K155" s="202" t="s">
        <v>336</v>
      </c>
      <c r="L155" s="202" t="s">
        <v>336</v>
      </c>
      <c r="M155" s="202" t="s">
        <v>336</v>
      </c>
      <c r="N155" s="202" t="s">
        <v>336</v>
      </c>
      <c r="O155" s="202" t="s">
        <v>336</v>
      </c>
    </row>
    <row r="156" spans="1:16">
      <c r="B156" s="181">
        <v>30</v>
      </c>
      <c r="C156" s="202" t="s">
        <v>336</v>
      </c>
      <c r="D156" s="187" t="s">
        <v>412</v>
      </c>
      <c r="E156" s="187" t="s">
        <v>412</v>
      </c>
      <c r="F156" s="187" t="s">
        <v>412</v>
      </c>
      <c r="G156" s="187" t="s">
        <v>412</v>
      </c>
      <c r="I156" s="203"/>
      <c r="J156" s="181">
        <v>30</v>
      </c>
      <c r="K156" s="202" t="s">
        <v>336</v>
      </c>
      <c r="L156" s="202" t="s">
        <v>336</v>
      </c>
      <c r="M156" s="202" t="s">
        <v>336</v>
      </c>
      <c r="N156" s="202" t="s">
        <v>336</v>
      </c>
      <c r="O156" s="202" t="s">
        <v>336</v>
      </c>
    </row>
    <row r="157" spans="1:16">
      <c r="B157" s="181">
        <v>40</v>
      </c>
      <c r="C157" s="187" t="s">
        <v>412</v>
      </c>
      <c r="D157" s="187" t="s">
        <v>412</v>
      </c>
      <c r="E157" s="187" t="s">
        <v>412</v>
      </c>
      <c r="F157" s="187" t="s">
        <v>412</v>
      </c>
      <c r="G157" s="187" t="s">
        <v>412</v>
      </c>
      <c r="I157" s="203"/>
      <c r="J157" s="181">
        <v>40</v>
      </c>
      <c r="K157" s="202" t="s">
        <v>336</v>
      </c>
      <c r="L157" s="202" t="s">
        <v>336</v>
      </c>
      <c r="M157" s="202" t="s">
        <v>336</v>
      </c>
      <c r="N157" s="202" t="s">
        <v>336</v>
      </c>
      <c r="O157" s="202" t="s">
        <v>336</v>
      </c>
    </row>
    <row r="158" spans="1:16">
      <c r="B158" s="181">
        <v>50</v>
      </c>
      <c r="C158" s="187" t="s">
        <v>412</v>
      </c>
      <c r="D158" s="187" t="s">
        <v>412</v>
      </c>
      <c r="E158" s="187" t="s">
        <v>412</v>
      </c>
      <c r="F158" s="187" t="s">
        <v>412</v>
      </c>
      <c r="G158" s="202" t="s">
        <v>336</v>
      </c>
      <c r="I158" s="203"/>
      <c r="J158" s="181">
        <v>50</v>
      </c>
      <c r="K158" s="202" t="s">
        <v>336</v>
      </c>
      <c r="L158" s="202" t="s">
        <v>336</v>
      </c>
      <c r="M158" s="202" t="s">
        <v>336</v>
      </c>
      <c r="N158" s="202" t="s">
        <v>336</v>
      </c>
      <c r="O158" s="202" t="s">
        <v>336</v>
      </c>
    </row>
    <row r="159" spans="1:16">
      <c r="B159" s="181">
        <v>60</v>
      </c>
      <c r="C159" s="187" t="s">
        <v>412</v>
      </c>
      <c r="D159" s="187" t="s">
        <v>412</v>
      </c>
      <c r="E159" s="187" t="s">
        <v>412</v>
      </c>
      <c r="F159" s="202" t="s">
        <v>336</v>
      </c>
      <c r="G159" s="202" t="s">
        <v>336</v>
      </c>
      <c r="I159" s="203"/>
      <c r="J159" s="181">
        <v>60</v>
      </c>
      <c r="K159" s="202" t="s">
        <v>336</v>
      </c>
      <c r="L159" s="202" t="s">
        <v>336</v>
      </c>
      <c r="M159" s="202" t="s">
        <v>336</v>
      </c>
      <c r="N159" s="202" t="s">
        <v>336</v>
      </c>
      <c r="O159" s="202" t="s">
        <v>336</v>
      </c>
    </row>
    <row r="160" spans="1:16">
      <c r="B160" s="181">
        <v>70</v>
      </c>
      <c r="C160" s="187" t="s">
        <v>412</v>
      </c>
      <c r="D160" s="187" t="s">
        <v>412</v>
      </c>
      <c r="E160" s="202" t="s">
        <v>336</v>
      </c>
      <c r="F160" s="202" t="s">
        <v>336</v>
      </c>
      <c r="G160" s="202" t="s">
        <v>336</v>
      </c>
      <c r="I160" s="203"/>
      <c r="J160" s="181">
        <v>70</v>
      </c>
      <c r="K160" s="202" t="s">
        <v>336</v>
      </c>
      <c r="L160" s="202" t="s">
        <v>336</v>
      </c>
      <c r="M160" s="202" t="s">
        <v>336</v>
      </c>
      <c r="N160" s="202" t="s">
        <v>336</v>
      </c>
      <c r="O160" s="202" t="s">
        <v>336</v>
      </c>
    </row>
    <row r="161" spans="2:10">
      <c r="B161"/>
      <c r="I161" s="204"/>
      <c r="J161"/>
    </row>
  </sheetData>
  <conditionalFormatting sqref="C6:G13 K6:O13 K18:O25 C30:G37 K30:O37 C18:G25">
    <cfRule type="containsText" dxfId="3" priority="7" stopIfTrue="1" operator="containsText" text="ok">
      <formula>NOT(ISERROR(SEARCH("ok",C6)))</formula>
    </cfRule>
    <cfRule type="colorScale" priority="8">
      <colorScale>
        <cfvo type="min" val="0"/>
        <cfvo type="max" val="0"/>
        <color rgb="FFFF7128"/>
        <color rgb="FFFFEF9C"/>
      </colorScale>
    </cfRule>
  </conditionalFormatting>
  <conditionalFormatting sqref="C46:G53 K46:O53 C70:G77 K70:O77 C58:G65 K58:O65">
    <cfRule type="containsText" dxfId="2" priority="5" stopIfTrue="1" operator="containsText" text="ok">
      <formula>NOT(ISERROR(SEARCH("ok",C46)))</formula>
    </cfRule>
    <cfRule type="colorScale" priority="6">
      <colorScale>
        <cfvo type="min" val="0"/>
        <cfvo type="max" val="0"/>
        <color rgb="FFFF7128"/>
        <color rgb="FFFFEF9C"/>
      </colorScale>
    </cfRule>
  </conditionalFormatting>
  <conditionalFormatting sqref="C86:G93 K86:O93 C110:G117 K110:O117 C98:G105 K98:O105">
    <cfRule type="containsText" dxfId="1" priority="3" stopIfTrue="1" operator="containsText" text="ok">
      <formula>NOT(ISERROR(SEARCH("ok",C86)))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conditionalFormatting sqref="C126:G133 K126:O133 K140:O147 C140:G147 C153:G160 K153:O160">
    <cfRule type="containsText" dxfId="0" priority="1" stopIfTrue="1" operator="containsText" text="ok">
      <formula>NOT(ISERROR(SEARCH("ok",C126)))</formula>
    </cfRule>
    <cfRule type="colorScale" priority="2">
      <colorScale>
        <cfvo type="min" val="0"/>
        <cfvo type="max" val="0"/>
        <color rgb="FFFF7128"/>
        <color rgb="FFFFEF9C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5:M91"/>
  <sheetViews>
    <sheetView showGridLines="0" topLeftCell="A82" zoomScale="85" workbookViewId="0">
      <selection activeCell="D84" sqref="A78:D84"/>
    </sheetView>
  </sheetViews>
  <sheetFormatPr defaultRowHeight="12.75"/>
  <cols>
    <col min="1" max="1" width="4.140625" customWidth="1"/>
    <col min="2" max="2" width="20.85546875" bestFit="1" customWidth="1"/>
    <col min="4" max="4" width="8.140625" bestFit="1" customWidth="1"/>
    <col min="5" max="5" width="12.140625" bestFit="1" customWidth="1"/>
    <col min="9" max="10" width="12.140625" bestFit="1" customWidth="1"/>
    <col min="12" max="13" width="8.140625" bestFit="1" customWidth="1"/>
  </cols>
  <sheetData>
    <row r="5" spans="1:13" ht="20.25">
      <c r="A5" s="62"/>
      <c r="B5" s="63" t="s">
        <v>257</v>
      </c>
      <c r="C5" s="64"/>
      <c r="D5" s="65" t="s">
        <v>267</v>
      </c>
      <c r="E5" s="65" t="str">
        <f>"+10"</f>
        <v>+10</v>
      </c>
      <c r="F5" s="65" t="str">
        <f>"+20"</f>
        <v>+20</v>
      </c>
      <c r="G5" s="65" t="str">
        <f>"+30"</f>
        <v>+30</v>
      </c>
      <c r="H5" s="65" t="str">
        <f>"+40"</f>
        <v>+40</v>
      </c>
      <c r="I5" s="65" t="str">
        <f>"+50"</f>
        <v>+50</v>
      </c>
      <c r="J5" s="65" t="str">
        <f>"+60"</f>
        <v>+60</v>
      </c>
      <c r="K5" s="65" t="str">
        <f>"+70"</f>
        <v>+70</v>
      </c>
      <c r="L5" s="65" t="str">
        <f>"+80"</f>
        <v>+80</v>
      </c>
      <c r="M5" s="65" t="str">
        <f>"+90"</f>
        <v>+90</v>
      </c>
    </row>
    <row r="6" spans="1:13">
      <c r="A6" s="62"/>
      <c r="B6" s="66" t="s">
        <v>338</v>
      </c>
      <c r="C6" s="66"/>
      <c r="D6" s="67"/>
      <c r="E6" s="67" t="s">
        <v>339</v>
      </c>
      <c r="F6" s="68" t="s">
        <v>340</v>
      </c>
      <c r="G6" s="67" t="s">
        <v>341</v>
      </c>
      <c r="H6" s="67" t="s">
        <v>342</v>
      </c>
      <c r="I6" s="67" t="s">
        <v>343</v>
      </c>
      <c r="J6" s="67" t="s">
        <v>344</v>
      </c>
      <c r="K6" s="67" t="s">
        <v>345</v>
      </c>
      <c r="L6" s="67"/>
      <c r="M6" s="67"/>
    </row>
    <row r="7" spans="1:13">
      <c r="A7" s="62"/>
      <c r="B7" s="62"/>
      <c r="C7" s="62"/>
    </row>
    <row r="8" spans="1:13" ht="23.25">
      <c r="A8" s="69" t="s">
        <v>346</v>
      </c>
      <c r="B8" s="70" t="s">
        <v>347</v>
      </c>
      <c r="C8" s="62"/>
      <c r="E8" s="27"/>
      <c r="F8" s="27"/>
      <c r="G8" s="27"/>
    </row>
    <row r="9" spans="1:13" ht="15">
      <c r="A9" s="62"/>
      <c r="B9" s="62"/>
      <c r="C9" s="71" t="s">
        <v>348</v>
      </c>
      <c r="D9" s="67">
        <v>2300022</v>
      </c>
      <c r="E9" s="67">
        <v>2300022</v>
      </c>
      <c r="F9" s="67">
        <v>2300042</v>
      </c>
      <c r="G9" s="68">
        <v>2300080</v>
      </c>
      <c r="H9" s="68">
        <v>2300109</v>
      </c>
      <c r="I9" s="68">
        <v>2300002</v>
      </c>
      <c r="J9" s="67">
        <v>2300081</v>
      </c>
      <c r="K9" s="68">
        <v>2300041</v>
      </c>
      <c r="L9" s="67">
        <v>2300083</v>
      </c>
      <c r="M9" s="68">
        <v>2300000</v>
      </c>
    </row>
    <row r="10" spans="1:13" ht="15">
      <c r="A10" s="62"/>
      <c r="B10" s="66" t="s">
        <v>349</v>
      </c>
      <c r="C10" s="71" t="s">
        <v>350</v>
      </c>
      <c r="D10" s="67">
        <v>2300042</v>
      </c>
      <c r="E10" s="68">
        <v>2300080</v>
      </c>
      <c r="F10" s="68">
        <v>2300109</v>
      </c>
      <c r="G10" s="68">
        <v>2030002</v>
      </c>
      <c r="H10" s="67">
        <v>2300081</v>
      </c>
      <c r="I10" s="68">
        <v>2300041</v>
      </c>
      <c r="J10" s="67">
        <v>2300082</v>
      </c>
      <c r="K10" s="67">
        <v>200083</v>
      </c>
      <c r="L10" s="67">
        <v>2030000</v>
      </c>
      <c r="M10" s="67">
        <v>2300084</v>
      </c>
    </row>
    <row r="11" spans="1:13" ht="6.75" customHeight="1">
      <c r="A11" s="62"/>
      <c r="B11" s="62"/>
      <c r="C11" s="62"/>
    </row>
    <row r="12" spans="1:13" ht="15">
      <c r="A12" s="62"/>
      <c r="B12" s="62"/>
      <c r="C12" s="72" t="s">
        <v>351</v>
      </c>
      <c r="D12" s="73">
        <v>2300040</v>
      </c>
      <c r="E12" s="74">
        <v>2300002</v>
      </c>
      <c r="F12" s="73">
        <v>2300081</v>
      </c>
      <c r="G12" s="73">
        <v>2300082</v>
      </c>
      <c r="H12" s="73">
        <v>2300083</v>
      </c>
      <c r="I12" s="74">
        <v>2300000</v>
      </c>
      <c r="J12" s="73">
        <v>2300084</v>
      </c>
      <c r="K12" s="73">
        <v>2300085</v>
      </c>
      <c r="L12" s="73"/>
      <c r="M12" s="74"/>
    </row>
    <row r="13" spans="1:13" ht="9" customHeight="1">
      <c r="A13" s="62"/>
      <c r="B13" s="62"/>
      <c r="C13" s="62"/>
    </row>
    <row r="14" spans="1:13" ht="15">
      <c r="A14" s="62"/>
      <c r="B14" s="62"/>
      <c r="C14" s="71" t="s">
        <v>352</v>
      </c>
      <c r="D14" s="67">
        <v>2300044</v>
      </c>
      <c r="E14" s="68">
        <v>2300041</v>
      </c>
      <c r="F14" s="67">
        <v>2300013</v>
      </c>
      <c r="G14" s="68">
        <v>2300083</v>
      </c>
      <c r="H14" s="67">
        <v>2300000</v>
      </c>
      <c r="I14" s="68">
        <v>2300084</v>
      </c>
      <c r="J14" s="67">
        <v>2300085</v>
      </c>
      <c r="K14" s="68"/>
      <c r="L14" s="67"/>
      <c r="M14" s="68"/>
    </row>
    <row r="15" spans="1:13" ht="15">
      <c r="A15" s="62"/>
      <c r="B15" s="62"/>
      <c r="C15" s="71" t="s">
        <v>353</v>
      </c>
      <c r="D15" s="67">
        <v>2300041</v>
      </c>
      <c r="E15" s="68">
        <v>2300013</v>
      </c>
      <c r="F15" s="67">
        <v>2300000</v>
      </c>
      <c r="G15" s="68">
        <v>2300084</v>
      </c>
      <c r="H15" s="67" t="s">
        <v>354</v>
      </c>
      <c r="I15" s="68">
        <v>2300085</v>
      </c>
      <c r="J15" s="67"/>
      <c r="K15" s="68"/>
      <c r="L15" s="67"/>
      <c r="M15" s="68"/>
    </row>
    <row r="16" spans="1:13">
      <c r="A16" s="62"/>
      <c r="B16" s="62"/>
      <c r="C16" s="62"/>
    </row>
    <row r="17" spans="1:13">
      <c r="A17" s="62"/>
      <c r="B17" s="62"/>
      <c r="C17" s="62"/>
    </row>
    <row r="18" spans="1:13" ht="23.25">
      <c r="A18" s="69" t="s">
        <v>355</v>
      </c>
      <c r="B18" s="70" t="s">
        <v>347</v>
      </c>
      <c r="C18" s="62"/>
      <c r="E18" s="27"/>
      <c r="F18" s="27"/>
      <c r="G18" s="27"/>
    </row>
    <row r="19" spans="1:13" ht="15">
      <c r="A19" s="62"/>
      <c r="B19" s="75"/>
      <c r="C19" s="71" t="s">
        <v>348</v>
      </c>
      <c r="D19" s="67">
        <v>2300015</v>
      </c>
      <c r="E19" s="67">
        <v>2300086</v>
      </c>
      <c r="F19" s="67">
        <v>2300087</v>
      </c>
      <c r="G19" s="68">
        <v>2300088</v>
      </c>
      <c r="H19" s="68">
        <v>2300089</v>
      </c>
      <c r="I19" s="68">
        <v>2300090</v>
      </c>
      <c r="J19" s="67">
        <v>2300092</v>
      </c>
      <c r="K19" s="67">
        <v>2300093</v>
      </c>
      <c r="L19" s="67">
        <v>2300093</v>
      </c>
      <c r="M19" s="68"/>
    </row>
    <row r="20" spans="1:13" ht="15">
      <c r="A20" s="62"/>
      <c r="B20" s="66" t="s">
        <v>349</v>
      </c>
      <c r="C20" s="71" t="s">
        <v>350</v>
      </c>
      <c r="D20" s="67">
        <v>2300086</v>
      </c>
      <c r="E20" s="68">
        <v>2300088</v>
      </c>
      <c r="F20" s="68">
        <v>2300089</v>
      </c>
      <c r="G20" s="68">
        <v>2300090</v>
      </c>
      <c r="H20" s="67">
        <v>2300092</v>
      </c>
      <c r="I20" s="68" t="s">
        <v>354</v>
      </c>
      <c r="J20" s="67">
        <v>2300093</v>
      </c>
      <c r="K20" s="67"/>
      <c r="L20" s="67"/>
      <c r="M20" s="67"/>
    </row>
    <row r="21" spans="1:13" ht="7.5" customHeight="1">
      <c r="A21" s="62"/>
      <c r="B21" s="62"/>
      <c r="C21" s="62"/>
    </row>
    <row r="22" spans="1:13" ht="15">
      <c r="A22" s="62"/>
      <c r="B22" s="62"/>
      <c r="C22" s="72" t="s">
        <v>351</v>
      </c>
      <c r="D22" s="73">
        <v>2300090</v>
      </c>
      <c r="E22" s="74" t="s">
        <v>354</v>
      </c>
      <c r="F22" s="73">
        <v>2300092</v>
      </c>
      <c r="G22" s="73">
        <v>2300093</v>
      </c>
      <c r="H22" s="73">
        <v>2300093</v>
      </c>
      <c r="I22" s="74"/>
      <c r="J22" s="73"/>
      <c r="K22" s="73"/>
      <c r="L22" s="73"/>
      <c r="M22" s="74"/>
    </row>
    <row r="23" spans="1:13" ht="8.25" customHeight="1">
      <c r="A23" s="62"/>
      <c r="B23" s="62"/>
      <c r="C23" s="62"/>
    </row>
    <row r="24" spans="1:13" ht="15">
      <c r="A24" s="62"/>
      <c r="B24" s="62"/>
      <c r="C24" s="71" t="s">
        <v>352</v>
      </c>
      <c r="D24" s="67" t="s">
        <v>354</v>
      </c>
      <c r="E24" s="68" t="s">
        <v>354</v>
      </c>
      <c r="F24" s="67">
        <v>2300093</v>
      </c>
      <c r="G24" s="68" t="s">
        <v>354</v>
      </c>
      <c r="H24" s="67" t="s">
        <v>354</v>
      </c>
      <c r="I24" s="68" t="s">
        <v>354</v>
      </c>
      <c r="J24" s="67" t="s">
        <v>354</v>
      </c>
      <c r="K24" s="68"/>
      <c r="L24" s="67"/>
      <c r="M24" s="68"/>
    </row>
    <row r="25" spans="1:13" ht="15">
      <c r="A25" s="62"/>
      <c r="B25" s="62"/>
      <c r="C25" s="71" t="s">
        <v>353</v>
      </c>
      <c r="D25" s="67" t="s">
        <v>354</v>
      </c>
      <c r="E25" s="68">
        <v>2300093</v>
      </c>
      <c r="F25" s="67" t="s">
        <v>354</v>
      </c>
      <c r="G25" s="68" t="s">
        <v>354</v>
      </c>
      <c r="H25" s="67" t="s">
        <v>354</v>
      </c>
      <c r="I25" s="68" t="s">
        <v>354</v>
      </c>
      <c r="J25" s="67"/>
      <c r="K25" s="68"/>
      <c r="L25" s="67"/>
      <c r="M25" s="68"/>
    </row>
    <row r="26" spans="1:13">
      <c r="A26" s="62"/>
      <c r="B26" s="62"/>
      <c r="C26" s="62"/>
    </row>
    <row r="27" spans="1:13">
      <c r="A27" s="62"/>
      <c r="B27" s="62"/>
      <c r="C27" s="62"/>
    </row>
    <row r="28" spans="1:13" ht="23.25">
      <c r="A28" s="69" t="s">
        <v>356</v>
      </c>
      <c r="B28" s="70" t="s">
        <v>347</v>
      </c>
      <c r="C28" s="62"/>
      <c r="D28" s="76"/>
      <c r="E28" s="77"/>
      <c r="F28" s="77"/>
      <c r="G28" s="77"/>
      <c r="H28" s="77"/>
      <c r="I28" s="77"/>
      <c r="J28" s="77"/>
      <c r="K28" s="77"/>
      <c r="L28" s="77"/>
      <c r="M28" s="77"/>
    </row>
    <row r="29" spans="1:13" ht="15">
      <c r="A29" s="62"/>
      <c r="B29" s="75"/>
      <c r="C29" s="71" t="s">
        <v>348</v>
      </c>
      <c r="D29" s="78" t="s">
        <v>271</v>
      </c>
      <c r="E29" s="78" t="s">
        <v>271</v>
      </c>
      <c r="F29" s="78" t="s">
        <v>271</v>
      </c>
      <c r="G29" s="78" t="s">
        <v>271</v>
      </c>
      <c r="H29" s="78" t="s">
        <v>271</v>
      </c>
      <c r="I29" s="68">
        <v>2004515</v>
      </c>
      <c r="J29" s="67">
        <v>2300100</v>
      </c>
      <c r="K29" s="67">
        <v>2030101</v>
      </c>
      <c r="L29" s="67">
        <v>2300102</v>
      </c>
      <c r="M29" s="68"/>
    </row>
    <row r="30" spans="1:13" ht="15">
      <c r="A30" s="62"/>
      <c r="B30" s="66" t="s">
        <v>349</v>
      </c>
      <c r="C30" s="71" t="s">
        <v>350</v>
      </c>
      <c r="D30" s="78" t="s">
        <v>271</v>
      </c>
      <c r="E30" s="78" t="s">
        <v>271</v>
      </c>
      <c r="F30" s="78" t="s">
        <v>271</v>
      </c>
      <c r="G30" s="68">
        <v>2004515</v>
      </c>
      <c r="H30" s="67">
        <v>2300100</v>
      </c>
      <c r="I30" s="68">
        <v>2300101</v>
      </c>
      <c r="J30" s="67">
        <v>2300102</v>
      </c>
      <c r="K30" s="67">
        <v>2300104</v>
      </c>
      <c r="L30" s="67">
        <v>2300105</v>
      </c>
      <c r="M30" s="67"/>
    </row>
    <row r="31" spans="1:13" ht="7.5" customHeight="1">
      <c r="A31" s="62"/>
      <c r="B31" s="62"/>
      <c r="C31" s="62"/>
    </row>
    <row r="32" spans="1:13" ht="15">
      <c r="A32" s="62"/>
      <c r="B32" s="62"/>
      <c r="C32" s="72" t="s">
        <v>351</v>
      </c>
      <c r="D32" s="73">
        <v>2004515</v>
      </c>
      <c r="E32" s="74">
        <v>2300100</v>
      </c>
      <c r="F32" s="73">
        <v>2300101</v>
      </c>
      <c r="G32" s="73">
        <v>2300102</v>
      </c>
      <c r="H32" s="73">
        <v>2300046</v>
      </c>
      <c r="I32" s="74">
        <v>2300104</v>
      </c>
      <c r="J32" s="73">
        <v>2300106</v>
      </c>
      <c r="K32" s="73"/>
      <c r="L32" s="73"/>
      <c r="M32" s="74"/>
    </row>
    <row r="33" spans="1:13">
      <c r="A33" s="62"/>
      <c r="B33" s="62"/>
      <c r="C33" s="62"/>
    </row>
    <row r="34" spans="1:13" ht="15">
      <c r="A34" s="62"/>
      <c r="B34" s="66" t="s">
        <v>349</v>
      </c>
      <c r="C34" s="71" t="s">
        <v>352</v>
      </c>
      <c r="D34" s="67">
        <v>2300100</v>
      </c>
      <c r="E34" s="68">
        <v>2300101</v>
      </c>
      <c r="F34" s="67">
        <v>2300102</v>
      </c>
      <c r="G34" s="68">
        <v>2300046</v>
      </c>
      <c r="H34" s="67">
        <v>2300104</v>
      </c>
      <c r="I34" s="68">
        <v>2300106</v>
      </c>
      <c r="J34" s="67" t="s">
        <v>354</v>
      </c>
      <c r="K34" s="68"/>
      <c r="L34" s="67"/>
      <c r="M34" s="68"/>
    </row>
    <row r="35" spans="1:13" ht="15">
      <c r="A35" s="62"/>
      <c r="B35" s="62"/>
      <c r="C35" s="71" t="s">
        <v>353</v>
      </c>
      <c r="D35" s="67">
        <v>2300101</v>
      </c>
      <c r="E35" s="68">
        <v>2300102</v>
      </c>
      <c r="F35" s="67">
        <v>2300104</v>
      </c>
      <c r="G35" s="68">
        <v>2300105</v>
      </c>
      <c r="H35" s="67">
        <v>2300106</v>
      </c>
      <c r="I35" s="68" t="s">
        <v>354</v>
      </c>
      <c r="J35" s="67"/>
      <c r="K35" s="68"/>
      <c r="L35" s="67"/>
      <c r="M35" s="68"/>
    </row>
    <row r="44" spans="1:13" ht="20.25">
      <c r="A44" s="79"/>
      <c r="B44" s="80" t="s">
        <v>258</v>
      </c>
      <c r="C44" s="81"/>
      <c r="D44" s="65" t="str">
        <f>"+0"</f>
        <v>+0</v>
      </c>
      <c r="E44" s="65" t="str">
        <f>"+10"</f>
        <v>+10</v>
      </c>
      <c r="F44" s="65" t="str">
        <f>"+20"</f>
        <v>+20</v>
      </c>
      <c r="G44" s="65" t="str">
        <f>"+30"</f>
        <v>+30</v>
      </c>
      <c r="H44" s="65" t="str">
        <f>"+40"</f>
        <v>+40</v>
      </c>
      <c r="I44" s="65" t="str">
        <f>"+50"</f>
        <v>+50</v>
      </c>
      <c r="J44" s="65" t="str">
        <f>"+60"</f>
        <v>+60</v>
      </c>
      <c r="K44" s="65" t="str">
        <f>"+70"</f>
        <v>+70</v>
      </c>
      <c r="L44" s="65" t="str">
        <f>"+80"</f>
        <v>+80</v>
      </c>
      <c r="M44" s="65" t="str">
        <f>"+90"</f>
        <v>+90</v>
      </c>
    </row>
    <row r="45" spans="1:13">
      <c r="A45" s="79"/>
      <c r="B45" s="82" t="s">
        <v>338</v>
      </c>
      <c r="C45" s="82"/>
      <c r="D45" s="67"/>
      <c r="E45" s="67" t="s">
        <v>339</v>
      </c>
      <c r="F45" s="68" t="s">
        <v>340</v>
      </c>
      <c r="G45" s="67" t="s">
        <v>341</v>
      </c>
      <c r="H45" s="67" t="s">
        <v>342</v>
      </c>
      <c r="I45" s="67" t="s">
        <v>343</v>
      </c>
      <c r="J45" s="67" t="s">
        <v>344</v>
      </c>
      <c r="K45" s="67" t="s">
        <v>345</v>
      </c>
      <c r="L45" s="67"/>
      <c r="M45" s="67"/>
    </row>
    <row r="46" spans="1:13">
      <c r="A46" s="79"/>
      <c r="B46" s="79"/>
      <c r="C46" s="79"/>
    </row>
    <row r="47" spans="1:13" ht="23.25">
      <c r="A47" s="83" t="s">
        <v>355</v>
      </c>
      <c r="B47" s="84" t="s">
        <v>347</v>
      </c>
      <c r="C47" s="79"/>
    </row>
    <row r="48" spans="1:13" ht="15">
      <c r="A48" s="79"/>
      <c r="B48" s="79"/>
      <c r="C48" s="85" t="s">
        <v>348</v>
      </c>
      <c r="D48" s="78" t="s">
        <v>271</v>
      </c>
      <c r="E48" s="78" t="s">
        <v>271</v>
      </c>
      <c r="F48" s="78" t="s">
        <v>271</v>
      </c>
      <c r="G48" s="78" t="s">
        <v>271</v>
      </c>
      <c r="H48" s="68">
        <v>2300004</v>
      </c>
      <c r="I48" s="68">
        <v>2300015</v>
      </c>
      <c r="J48" s="86" t="s">
        <v>357</v>
      </c>
      <c r="K48" s="68">
        <v>2300086</v>
      </c>
      <c r="L48" s="67"/>
      <c r="M48" s="68"/>
    </row>
    <row r="49" spans="1:13" ht="15">
      <c r="A49" s="79"/>
      <c r="B49" s="79"/>
      <c r="C49" s="85" t="s">
        <v>350</v>
      </c>
      <c r="D49" s="78" t="s">
        <v>271</v>
      </c>
      <c r="E49" s="78" t="s">
        <v>271</v>
      </c>
      <c r="F49" s="68">
        <v>2300004</v>
      </c>
      <c r="G49" s="68" t="s">
        <v>358</v>
      </c>
      <c r="H49" s="68">
        <v>2300015</v>
      </c>
      <c r="I49" s="68">
        <v>2300086</v>
      </c>
      <c r="J49" s="68">
        <v>2300087</v>
      </c>
      <c r="K49" s="68">
        <v>2300089</v>
      </c>
      <c r="L49" s="67"/>
      <c r="M49" s="68"/>
    </row>
    <row r="50" spans="1:13" ht="7.5" customHeight="1">
      <c r="A50" s="87"/>
      <c r="B50" s="82"/>
      <c r="C50" s="79"/>
    </row>
    <row r="51" spans="1:13" ht="15">
      <c r="A51" s="79"/>
      <c r="B51" s="88"/>
      <c r="C51" s="89" t="s">
        <v>351</v>
      </c>
      <c r="D51" s="73">
        <v>2300004</v>
      </c>
      <c r="E51" s="74">
        <v>2300015</v>
      </c>
      <c r="F51" s="73">
        <v>2300086</v>
      </c>
      <c r="G51" s="73">
        <v>2300087</v>
      </c>
      <c r="H51" s="73">
        <v>2300088</v>
      </c>
      <c r="I51" s="73">
        <v>2300089</v>
      </c>
      <c r="J51" s="73">
        <v>2300090</v>
      </c>
      <c r="K51" s="73">
        <v>2300092</v>
      </c>
      <c r="L51" s="73" t="s">
        <v>354</v>
      </c>
      <c r="M51" s="74">
        <v>2300093</v>
      </c>
    </row>
    <row r="52" spans="1:13" ht="8.25" customHeight="1">
      <c r="A52" s="79"/>
      <c r="C52" s="79"/>
    </row>
    <row r="53" spans="1:13" ht="15">
      <c r="A53" s="79"/>
      <c r="B53" s="82" t="s">
        <v>349</v>
      </c>
      <c r="C53" s="85" t="s">
        <v>352</v>
      </c>
      <c r="D53" s="67">
        <v>2300015</v>
      </c>
      <c r="E53" s="68">
        <v>2300086</v>
      </c>
      <c r="F53" s="68">
        <v>2300087</v>
      </c>
      <c r="G53" s="68">
        <v>2300089</v>
      </c>
      <c r="H53" s="68">
        <v>2300090</v>
      </c>
      <c r="I53" s="68">
        <v>2300091</v>
      </c>
      <c r="J53" s="68">
        <v>2300092</v>
      </c>
      <c r="K53" s="68">
        <v>2300093</v>
      </c>
      <c r="L53" s="67"/>
      <c r="M53" s="68"/>
    </row>
    <row r="54" spans="1:13" ht="15">
      <c r="A54" s="79"/>
      <c r="B54" s="79"/>
      <c r="C54" s="85" t="s">
        <v>353</v>
      </c>
      <c r="D54" s="68">
        <v>2300086</v>
      </c>
      <c r="E54" s="68">
        <v>2300088</v>
      </c>
      <c r="F54" s="68">
        <v>2300089</v>
      </c>
      <c r="G54" s="68">
        <v>2300090</v>
      </c>
      <c r="H54" s="68">
        <v>2300091</v>
      </c>
      <c r="I54" s="68">
        <v>2300092</v>
      </c>
      <c r="J54" s="68">
        <v>2300093</v>
      </c>
      <c r="K54" s="68"/>
      <c r="L54" s="67"/>
      <c r="M54" s="68"/>
    </row>
    <row r="56" spans="1:13">
      <c r="K56" s="60" t="s">
        <v>359</v>
      </c>
    </row>
    <row r="57" spans="1:13">
      <c r="M57" s="90" t="s">
        <v>360</v>
      </c>
    </row>
    <row r="58" spans="1:13" ht="23.25">
      <c r="A58" s="83" t="s">
        <v>346</v>
      </c>
      <c r="B58" s="84" t="s">
        <v>347</v>
      </c>
      <c r="C58" s="79"/>
      <c r="E58" s="27"/>
      <c r="F58" s="27"/>
      <c r="G58" s="27"/>
      <c r="H58" s="27"/>
      <c r="I58" s="27"/>
      <c r="J58" s="27"/>
      <c r="K58" s="27"/>
      <c r="L58" s="27"/>
      <c r="M58" s="27"/>
    </row>
    <row r="59" spans="1:13" ht="15">
      <c r="A59" s="79"/>
      <c r="B59" s="79"/>
      <c r="C59" s="85" t="s">
        <v>348</v>
      </c>
      <c r="D59" s="78" t="s">
        <v>271</v>
      </c>
      <c r="E59" s="78" t="s">
        <v>271</v>
      </c>
      <c r="F59" s="78" t="s">
        <v>271</v>
      </c>
      <c r="G59" s="78" t="s">
        <v>271</v>
      </c>
      <c r="H59" s="78" t="s">
        <v>271</v>
      </c>
      <c r="I59" s="78" t="s">
        <v>271</v>
      </c>
      <c r="J59" s="91">
        <v>2300022</v>
      </c>
      <c r="K59" s="93">
        <v>2300042</v>
      </c>
      <c r="L59" s="91">
        <v>2300080</v>
      </c>
      <c r="M59" s="94">
        <v>2300109</v>
      </c>
    </row>
    <row r="60" spans="1:13" ht="15">
      <c r="A60" s="79"/>
      <c r="B60" s="79"/>
      <c r="C60" s="85" t="s">
        <v>350</v>
      </c>
      <c r="D60" s="78" t="s">
        <v>271</v>
      </c>
      <c r="E60" s="78" t="s">
        <v>271</v>
      </c>
      <c r="F60" s="78" t="s">
        <v>271</v>
      </c>
      <c r="G60" s="78" t="s">
        <v>271</v>
      </c>
      <c r="H60" s="78" t="s">
        <v>271</v>
      </c>
      <c r="I60" s="95" t="s">
        <v>361</v>
      </c>
      <c r="J60" s="91">
        <v>2300042</v>
      </c>
      <c r="K60" s="96">
        <v>2300080</v>
      </c>
      <c r="L60" s="96">
        <v>2300109</v>
      </c>
      <c r="M60" s="67"/>
    </row>
    <row r="61" spans="1:13" ht="6.75" customHeight="1">
      <c r="A61" s="87"/>
      <c r="B61" s="82"/>
      <c r="C61" s="79"/>
    </row>
    <row r="62" spans="1:13" ht="15">
      <c r="A62" s="79"/>
      <c r="B62" s="88"/>
      <c r="C62" s="89" t="s">
        <v>351</v>
      </c>
      <c r="D62" s="97" t="s">
        <v>271</v>
      </c>
      <c r="E62" s="98" t="s">
        <v>271</v>
      </c>
      <c r="F62" s="99">
        <v>2300022</v>
      </c>
      <c r="G62" s="99">
        <v>2300042</v>
      </c>
      <c r="H62" s="99">
        <v>2300080</v>
      </c>
      <c r="I62" s="100">
        <v>2300109</v>
      </c>
      <c r="J62" s="101">
        <v>2300002</v>
      </c>
      <c r="K62" s="101">
        <v>2300081</v>
      </c>
      <c r="L62" s="101">
        <v>2300041</v>
      </c>
      <c r="M62" s="100"/>
    </row>
    <row r="63" spans="1:13" ht="5.25" customHeight="1">
      <c r="A63" s="79"/>
      <c r="B63" s="82"/>
      <c r="C63" s="79"/>
    </row>
    <row r="64" spans="1:13" ht="15">
      <c r="A64" s="79"/>
      <c r="B64" s="82" t="s">
        <v>349</v>
      </c>
      <c r="C64" s="85" t="s">
        <v>352</v>
      </c>
      <c r="D64" s="91">
        <v>2300022</v>
      </c>
      <c r="E64" s="95" t="s">
        <v>361</v>
      </c>
      <c r="F64" s="91">
        <v>2300002</v>
      </c>
      <c r="G64" s="93">
        <v>2300080</v>
      </c>
      <c r="H64" s="96">
        <v>2300109</v>
      </c>
      <c r="I64" s="94">
        <v>2300002</v>
      </c>
      <c r="J64" s="96">
        <v>2300081</v>
      </c>
      <c r="K64" s="94">
        <v>2300041</v>
      </c>
      <c r="L64" s="96">
        <v>2300013</v>
      </c>
      <c r="M64" s="68"/>
    </row>
    <row r="65" spans="1:13" ht="15">
      <c r="A65" s="79"/>
      <c r="B65" s="79"/>
      <c r="C65" s="85" t="s">
        <v>353</v>
      </c>
      <c r="D65" s="91">
        <v>2300042</v>
      </c>
      <c r="E65" s="93">
        <v>2300002</v>
      </c>
      <c r="F65" s="96">
        <v>2300109</v>
      </c>
      <c r="G65" s="94">
        <v>2300040</v>
      </c>
      <c r="H65" s="96">
        <v>2300044</v>
      </c>
      <c r="I65" s="94">
        <v>2300081</v>
      </c>
      <c r="J65" s="96">
        <v>2300082</v>
      </c>
      <c r="K65" s="96">
        <v>2300083</v>
      </c>
      <c r="L65" s="96">
        <v>2300000</v>
      </c>
      <c r="M65" s="94"/>
    </row>
    <row r="70" spans="1:13" ht="20.25">
      <c r="A70" s="103"/>
      <c r="B70" s="104" t="s">
        <v>362</v>
      </c>
      <c r="C70" s="105"/>
      <c r="D70" s="65" t="str">
        <f>"+0"</f>
        <v>+0</v>
      </c>
      <c r="E70" s="65" t="str">
        <f>"+10"</f>
        <v>+10</v>
      </c>
      <c r="F70" s="65" t="str">
        <f>"+20"</f>
        <v>+20</v>
      </c>
      <c r="G70" s="65" t="str">
        <f>"+30"</f>
        <v>+30</v>
      </c>
      <c r="H70" s="65" t="str">
        <f>"+40"</f>
        <v>+40</v>
      </c>
      <c r="I70" s="65" t="str">
        <f>"+50"</f>
        <v>+50</v>
      </c>
      <c r="J70" s="65" t="str">
        <f>"+60"</f>
        <v>+60</v>
      </c>
      <c r="K70" s="65" t="str">
        <f>"+70"</f>
        <v>+70</v>
      </c>
      <c r="L70" s="65" t="str">
        <f>"+80"</f>
        <v>+80</v>
      </c>
      <c r="M70" s="65" t="str">
        <f>"+90"</f>
        <v>+90</v>
      </c>
    </row>
    <row r="71" spans="1:13">
      <c r="A71" s="103"/>
      <c r="B71" s="106" t="s">
        <v>338</v>
      </c>
      <c r="C71" s="106"/>
      <c r="D71" s="67"/>
      <c r="E71" s="67" t="s">
        <v>339</v>
      </c>
      <c r="F71" s="68" t="s">
        <v>340</v>
      </c>
      <c r="G71" s="67" t="s">
        <v>341</v>
      </c>
      <c r="H71" s="67" t="s">
        <v>342</v>
      </c>
      <c r="I71" s="67" t="s">
        <v>343</v>
      </c>
      <c r="J71" s="67" t="s">
        <v>344</v>
      </c>
      <c r="K71" s="67" t="s">
        <v>345</v>
      </c>
      <c r="L71" s="67"/>
      <c r="M71" s="67"/>
    </row>
    <row r="72" spans="1:13">
      <c r="A72" s="103"/>
      <c r="B72" s="103"/>
      <c r="C72" s="103"/>
    </row>
    <row r="73" spans="1:13" ht="23.25">
      <c r="A73" s="107" t="s">
        <v>355</v>
      </c>
      <c r="B73" s="108" t="s">
        <v>347</v>
      </c>
      <c r="C73" s="103"/>
      <c r="D73" s="76"/>
      <c r="E73" s="76"/>
      <c r="F73" s="76"/>
      <c r="G73" s="76"/>
      <c r="H73" s="76"/>
      <c r="I73" s="76"/>
      <c r="J73" s="76"/>
      <c r="K73" s="76"/>
      <c r="L73" s="76"/>
      <c r="M73" s="76"/>
    </row>
    <row r="74" spans="1:13" ht="15">
      <c r="A74" s="103"/>
      <c r="B74" s="103"/>
      <c r="C74" s="109" t="s">
        <v>348</v>
      </c>
      <c r="D74" s="112" t="s">
        <v>364</v>
      </c>
      <c r="E74" s="112">
        <v>2300086</v>
      </c>
      <c r="F74" s="112">
        <v>2300088</v>
      </c>
      <c r="G74" s="112">
        <v>2300089</v>
      </c>
      <c r="H74" s="113">
        <v>2300090</v>
      </c>
      <c r="I74" s="113">
        <v>2300091</v>
      </c>
      <c r="J74" s="113">
        <v>2300092</v>
      </c>
      <c r="K74" s="113">
        <v>2300093</v>
      </c>
      <c r="L74" s="68" t="s">
        <v>259</v>
      </c>
      <c r="M74" s="68" t="s">
        <v>259</v>
      </c>
    </row>
    <row r="75" spans="1:13" ht="15">
      <c r="A75" s="103"/>
      <c r="B75" s="103"/>
      <c r="C75" s="109" t="s">
        <v>350</v>
      </c>
      <c r="D75" s="112">
        <v>2300088</v>
      </c>
      <c r="E75" s="112">
        <v>2300089</v>
      </c>
      <c r="F75" s="113">
        <v>2300090</v>
      </c>
      <c r="G75" s="113">
        <v>2300092</v>
      </c>
      <c r="H75" s="113" t="s">
        <v>365</v>
      </c>
      <c r="I75" s="113">
        <v>2300093</v>
      </c>
      <c r="J75" s="68" t="s">
        <v>259</v>
      </c>
      <c r="K75" s="68" t="s">
        <v>259</v>
      </c>
      <c r="L75" s="68" t="s">
        <v>259</v>
      </c>
      <c r="M75" s="68" t="s">
        <v>259</v>
      </c>
    </row>
    <row r="76" spans="1:13" ht="6.75" customHeight="1">
      <c r="A76" s="87"/>
      <c r="B76" s="82"/>
      <c r="C76" s="79"/>
    </row>
    <row r="77" spans="1:13" ht="15">
      <c r="A77" s="103"/>
      <c r="B77" s="110"/>
      <c r="C77" s="111" t="s">
        <v>351</v>
      </c>
      <c r="D77" s="73">
        <v>2300091</v>
      </c>
      <c r="E77" s="74">
        <v>2300092</v>
      </c>
      <c r="F77" s="73" t="s">
        <v>366</v>
      </c>
      <c r="G77" s="73">
        <v>2300093</v>
      </c>
      <c r="H77" s="73" t="s">
        <v>259</v>
      </c>
      <c r="I77" s="73" t="s">
        <v>259</v>
      </c>
      <c r="J77" s="73" t="s">
        <v>259</v>
      </c>
      <c r="K77" s="73" t="s">
        <v>259</v>
      </c>
      <c r="L77" s="73" t="s">
        <v>259</v>
      </c>
      <c r="M77" s="73" t="s">
        <v>259</v>
      </c>
    </row>
    <row r="78" spans="1:13" ht="6.75" customHeight="1">
      <c r="A78" s="87"/>
      <c r="B78" s="82"/>
      <c r="C78" s="79"/>
    </row>
    <row r="79" spans="1:13" ht="15">
      <c r="A79" s="103"/>
      <c r="B79" s="106" t="s">
        <v>349</v>
      </c>
      <c r="C79" s="109" t="s">
        <v>352</v>
      </c>
      <c r="D79" s="67">
        <v>2300092</v>
      </c>
      <c r="E79" s="68">
        <v>2300093</v>
      </c>
      <c r="F79" s="68" t="s">
        <v>259</v>
      </c>
      <c r="G79" s="68" t="s">
        <v>259</v>
      </c>
      <c r="H79" s="68" t="s">
        <v>259</v>
      </c>
      <c r="I79" s="68" t="s">
        <v>259</v>
      </c>
      <c r="J79" s="68" t="s">
        <v>259</v>
      </c>
      <c r="K79" s="68" t="s">
        <v>259</v>
      </c>
      <c r="L79" s="68" t="s">
        <v>259</v>
      </c>
      <c r="M79" s="68" t="s">
        <v>259</v>
      </c>
    </row>
    <row r="80" spans="1:13" ht="15">
      <c r="A80" s="103"/>
      <c r="B80" s="103"/>
      <c r="C80" s="109" t="s">
        <v>353</v>
      </c>
      <c r="D80" s="68">
        <v>2300093</v>
      </c>
      <c r="E80" s="68" t="s">
        <v>259</v>
      </c>
      <c r="F80" s="68" t="s">
        <v>259</v>
      </c>
      <c r="G80" s="68" t="s">
        <v>259</v>
      </c>
      <c r="H80" s="68" t="s">
        <v>259</v>
      </c>
      <c r="I80" s="68" t="s">
        <v>259</v>
      </c>
      <c r="J80" s="68" t="s">
        <v>259</v>
      </c>
      <c r="K80" s="68" t="s">
        <v>259</v>
      </c>
      <c r="L80" s="68" t="s">
        <v>259</v>
      </c>
      <c r="M80" s="68" t="s">
        <v>259</v>
      </c>
    </row>
    <row r="81" spans="1:13">
      <c r="A81" s="103"/>
      <c r="B81" s="103"/>
      <c r="C81" s="103"/>
    </row>
    <row r="82" spans="1:13">
      <c r="A82" s="103"/>
      <c r="B82" s="103"/>
      <c r="C82" s="103"/>
      <c r="K82" s="60"/>
    </row>
    <row r="83" spans="1:13">
      <c r="A83" s="103"/>
      <c r="B83" s="103"/>
      <c r="C83" s="103"/>
      <c r="M83" s="90"/>
    </row>
    <row r="84" spans="1:13" ht="23.25">
      <c r="A84" s="107" t="s">
        <v>346</v>
      </c>
      <c r="B84" s="108" t="s">
        <v>347</v>
      </c>
      <c r="C84" s="103"/>
      <c r="D84" s="76">
        <v>157</v>
      </c>
      <c r="E84" s="76">
        <f>D84+10</f>
        <v>167</v>
      </c>
      <c r="F84" s="76">
        <f t="shared" ref="F84:M84" si="0">E84+10</f>
        <v>177</v>
      </c>
      <c r="G84" s="76">
        <f t="shared" si="0"/>
        <v>187</v>
      </c>
      <c r="H84" s="76">
        <f t="shared" si="0"/>
        <v>197</v>
      </c>
      <c r="I84" s="76">
        <f t="shared" si="0"/>
        <v>207</v>
      </c>
      <c r="J84" s="76">
        <f t="shared" si="0"/>
        <v>217</v>
      </c>
      <c r="K84" s="76">
        <f t="shared" si="0"/>
        <v>227</v>
      </c>
      <c r="L84" s="76">
        <f t="shared" si="0"/>
        <v>237</v>
      </c>
      <c r="M84" s="76">
        <f t="shared" si="0"/>
        <v>247</v>
      </c>
    </row>
    <row r="85" spans="1:13" ht="15">
      <c r="A85" s="103"/>
      <c r="B85" s="103"/>
      <c r="C85" s="109" t="s">
        <v>348</v>
      </c>
      <c r="D85" s="112">
        <v>2300022</v>
      </c>
      <c r="E85" s="112">
        <v>2300042</v>
      </c>
      <c r="F85" s="112">
        <v>2300002</v>
      </c>
      <c r="G85" s="112">
        <v>2300109</v>
      </c>
      <c r="H85" s="113">
        <v>2300040</v>
      </c>
      <c r="I85" s="113">
        <v>2300044</v>
      </c>
      <c r="J85" s="113">
        <v>2300041</v>
      </c>
      <c r="K85" s="113">
        <v>2300082</v>
      </c>
      <c r="L85" s="112">
        <v>2300083</v>
      </c>
      <c r="M85" s="113">
        <v>2300000</v>
      </c>
    </row>
    <row r="86" spans="1:13" ht="15">
      <c r="A86" s="103"/>
      <c r="B86" s="103"/>
      <c r="C86" s="109" t="s">
        <v>350</v>
      </c>
      <c r="D86" s="112">
        <v>2300002</v>
      </c>
      <c r="E86" s="112">
        <v>2300109</v>
      </c>
      <c r="F86" s="113">
        <v>2300002</v>
      </c>
      <c r="G86" s="113">
        <v>2300081</v>
      </c>
      <c r="H86" s="113">
        <v>2300041</v>
      </c>
      <c r="I86" s="113">
        <v>2300082</v>
      </c>
      <c r="J86" s="113">
        <v>2300083</v>
      </c>
      <c r="K86" s="113">
        <v>2300000</v>
      </c>
      <c r="L86" s="112">
        <v>2300084</v>
      </c>
      <c r="M86" s="113">
        <v>2300085</v>
      </c>
    </row>
    <row r="87" spans="1:13" ht="6.75" customHeight="1">
      <c r="A87" s="87"/>
      <c r="B87" s="82"/>
      <c r="C87" s="79"/>
    </row>
    <row r="88" spans="1:13" ht="15">
      <c r="A88" s="103"/>
      <c r="B88" s="110"/>
      <c r="C88" s="111" t="s">
        <v>351</v>
      </c>
      <c r="D88" s="73">
        <v>2300002</v>
      </c>
      <c r="E88" s="74">
        <v>2300081</v>
      </c>
      <c r="F88" s="73">
        <v>2300082</v>
      </c>
      <c r="G88" s="73">
        <v>2300013</v>
      </c>
      <c r="H88" s="73">
        <v>2300000</v>
      </c>
      <c r="I88" s="73">
        <v>2300084</v>
      </c>
      <c r="J88" s="73" t="s">
        <v>363</v>
      </c>
      <c r="K88" s="73">
        <v>2300085</v>
      </c>
      <c r="L88" s="73" t="s">
        <v>259</v>
      </c>
      <c r="M88" s="73" t="s">
        <v>259</v>
      </c>
    </row>
    <row r="89" spans="1:13" ht="6.75" customHeight="1">
      <c r="A89" s="87"/>
      <c r="B89" s="82"/>
      <c r="C89" s="79"/>
    </row>
    <row r="90" spans="1:13" ht="15">
      <c r="A90" s="103"/>
      <c r="B90" s="106" t="s">
        <v>349</v>
      </c>
      <c r="C90" s="109" t="s">
        <v>352</v>
      </c>
      <c r="D90" s="67">
        <v>2300081</v>
      </c>
      <c r="E90" s="68">
        <v>2300082</v>
      </c>
      <c r="F90" s="68">
        <v>2300083</v>
      </c>
      <c r="G90" s="68">
        <v>2300000</v>
      </c>
      <c r="H90" s="68">
        <v>2300084</v>
      </c>
      <c r="I90" s="68">
        <v>2300085</v>
      </c>
      <c r="J90" s="68" t="s">
        <v>259</v>
      </c>
      <c r="K90" s="68" t="s">
        <v>259</v>
      </c>
      <c r="L90" s="68" t="s">
        <v>259</v>
      </c>
      <c r="M90" s="68" t="s">
        <v>259</v>
      </c>
    </row>
    <row r="91" spans="1:13" ht="15">
      <c r="A91" s="103"/>
      <c r="B91" s="103"/>
      <c r="C91" s="109" t="s">
        <v>353</v>
      </c>
      <c r="D91" s="68">
        <v>2300082</v>
      </c>
      <c r="E91" s="68">
        <v>2300083</v>
      </c>
      <c r="F91" s="68">
        <v>2300000</v>
      </c>
      <c r="G91" s="68">
        <v>2300084</v>
      </c>
      <c r="H91" s="68">
        <v>2300085</v>
      </c>
      <c r="I91" s="68" t="s">
        <v>259</v>
      </c>
      <c r="J91" s="68" t="s">
        <v>259</v>
      </c>
      <c r="K91" s="68" t="s">
        <v>259</v>
      </c>
      <c r="L91" s="68" t="s">
        <v>259</v>
      </c>
      <c r="M91" s="68" t="s">
        <v>259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86"/>
  <sheetViews>
    <sheetView showGridLines="0" topLeftCell="A160" workbookViewId="0">
      <selection activeCell="A178" sqref="A178:XFD178"/>
    </sheetView>
  </sheetViews>
  <sheetFormatPr defaultRowHeight="12.75"/>
  <cols>
    <col min="1" max="2" width="9.140625" style="127"/>
    <col min="3" max="3" width="50.140625" style="127" customWidth="1"/>
    <col min="4" max="4" width="26.5703125" style="127" customWidth="1"/>
    <col min="5" max="5" width="46" style="127" bestFit="1" customWidth="1"/>
    <col min="6" max="6" width="9.140625" style="127"/>
    <col min="7" max="7" width="11.42578125" customWidth="1"/>
    <col min="8" max="8" width="39.5703125" customWidth="1"/>
    <col min="10" max="10" width="8" bestFit="1" customWidth="1"/>
    <col min="11" max="11" width="18" customWidth="1"/>
    <col min="13" max="13" width="6.28515625" style="157" customWidth="1"/>
  </cols>
  <sheetData>
    <row r="1" spans="1:15" s="4" customFormat="1" ht="15">
      <c r="A1" s="130">
        <v>120300</v>
      </c>
      <c r="B1" s="131" t="s">
        <v>131</v>
      </c>
      <c r="C1" s="131" t="s">
        <v>376</v>
      </c>
      <c r="D1" s="135" t="s">
        <v>394</v>
      </c>
      <c r="F1" s="4">
        <v>134</v>
      </c>
      <c r="G1" s="142">
        <v>2100030</v>
      </c>
      <c r="H1" s="143" t="s">
        <v>381</v>
      </c>
      <c r="I1" s="4">
        <v>135</v>
      </c>
      <c r="L1" s="4">
        <f t="shared" ref="L1:L64" si="0">I1-M1</f>
        <v>7</v>
      </c>
      <c r="M1" s="243">
        <v>128</v>
      </c>
      <c r="O1" s="4" t="str">
        <f>IF(L1&gt;10,L1,"")</f>
        <v/>
      </c>
    </row>
    <row r="2" spans="1:15" s="4" customFormat="1" ht="15">
      <c r="A2" s="130">
        <v>120310</v>
      </c>
      <c r="B2" s="131" t="s">
        <v>191</v>
      </c>
      <c r="C2" s="131" t="s">
        <v>192</v>
      </c>
      <c r="F2" s="4">
        <v>144</v>
      </c>
      <c r="G2" s="142">
        <v>2100030</v>
      </c>
      <c r="H2" s="143" t="s">
        <v>381</v>
      </c>
      <c r="I2" s="4">
        <v>135</v>
      </c>
      <c r="L2" s="4">
        <f t="shared" si="0"/>
        <v>-3</v>
      </c>
      <c r="M2" s="243">
        <v>138</v>
      </c>
      <c r="O2" s="4" t="str">
        <f t="shared" ref="O2:O65" si="1">IF(L2&gt;10,L2,"")</f>
        <v/>
      </c>
    </row>
    <row r="3" spans="1:15" s="4" customFormat="1" ht="15">
      <c r="A3" s="130">
        <v>120320</v>
      </c>
      <c r="B3" s="131" t="s">
        <v>195</v>
      </c>
      <c r="C3" s="131" t="s">
        <v>196</v>
      </c>
      <c r="F3" s="4">
        <v>158</v>
      </c>
      <c r="G3" s="142">
        <v>2100060</v>
      </c>
      <c r="H3" s="143" t="s">
        <v>422</v>
      </c>
      <c r="I3" s="4">
        <v>150</v>
      </c>
      <c r="L3" s="4">
        <f t="shared" si="0"/>
        <v>2</v>
      </c>
      <c r="M3" s="243">
        <v>148</v>
      </c>
      <c r="O3" s="4" t="str">
        <f t="shared" si="1"/>
        <v/>
      </c>
    </row>
    <row r="4" spans="1:15" s="4" customFormat="1" ht="15">
      <c r="A4" s="130">
        <v>120330</v>
      </c>
      <c r="B4" s="131" t="s">
        <v>195</v>
      </c>
      <c r="C4" s="131" t="s">
        <v>196</v>
      </c>
      <c r="F4" s="4">
        <v>158</v>
      </c>
      <c r="G4" s="142">
        <v>2100090</v>
      </c>
      <c r="H4" s="143" t="s">
        <v>388</v>
      </c>
      <c r="I4" s="143">
        <v>165</v>
      </c>
      <c r="L4" s="4">
        <f t="shared" si="0"/>
        <v>7</v>
      </c>
      <c r="M4" s="243">
        <v>158</v>
      </c>
      <c r="O4" s="4" t="str">
        <f t="shared" si="1"/>
        <v/>
      </c>
    </row>
    <row r="5" spans="1:15" s="4" customFormat="1" ht="15">
      <c r="A5" s="130">
        <v>120340</v>
      </c>
      <c r="B5" s="131" t="s">
        <v>197</v>
      </c>
      <c r="C5" s="131" t="s">
        <v>198</v>
      </c>
      <c r="F5" s="4">
        <v>167</v>
      </c>
      <c r="G5" s="142">
        <v>2100090</v>
      </c>
      <c r="H5" s="143" t="s">
        <v>388</v>
      </c>
      <c r="I5" s="143">
        <v>165</v>
      </c>
      <c r="L5" s="4">
        <f t="shared" si="0"/>
        <v>-3</v>
      </c>
      <c r="M5" s="243">
        <v>168</v>
      </c>
      <c r="O5" s="4" t="str">
        <f t="shared" si="1"/>
        <v/>
      </c>
    </row>
    <row r="6" spans="1:15" s="4" customFormat="1" ht="15">
      <c r="A6" s="130">
        <v>120350</v>
      </c>
      <c r="B6" s="131" t="s">
        <v>199</v>
      </c>
      <c r="C6" s="131" t="s">
        <v>380</v>
      </c>
      <c r="D6" s="141" t="s">
        <v>393</v>
      </c>
      <c r="F6" s="4">
        <v>182</v>
      </c>
      <c r="G6" s="148">
        <v>2100120</v>
      </c>
      <c r="H6" s="149" t="s">
        <v>385</v>
      </c>
      <c r="I6" s="148">
        <v>180</v>
      </c>
      <c r="J6" s="149">
        <v>2002010</v>
      </c>
      <c r="K6" s="148" t="s">
        <v>389</v>
      </c>
      <c r="L6" s="4">
        <f t="shared" si="0"/>
        <v>2</v>
      </c>
      <c r="M6" s="243">
        <v>178</v>
      </c>
      <c r="O6" s="4" t="str">
        <f t="shared" si="1"/>
        <v/>
      </c>
    </row>
    <row r="7" spans="1:15" s="4" customFormat="1" ht="15">
      <c r="A7" s="130">
        <v>120360</v>
      </c>
      <c r="B7" s="131" t="s">
        <v>203</v>
      </c>
      <c r="C7" s="131" t="s">
        <v>204</v>
      </c>
      <c r="F7" s="4">
        <v>192</v>
      </c>
      <c r="G7" s="153">
        <v>2100130</v>
      </c>
      <c r="H7" s="154" t="s">
        <v>387</v>
      </c>
      <c r="I7" s="154">
        <v>195</v>
      </c>
      <c r="J7" s="154">
        <v>2002010</v>
      </c>
      <c r="K7" s="154" t="s">
        <v>389</v>
      </c>
      <c r="L7" s="4">
        <f t="shared" si="0"/>
        <v>7</v>
      </c>
      <c r="M7" s="243">
        <v>188</v>
      </c>
      <c r="O7" s="4" t="str">
        <f t="shared" si="1"/>
        <v/>
      </c>
    </row>
    <row r="8" spans="1:15" s="4" customFormat="1" ht="15">
      <c r="A8" s="130">
        <v>120370</v>
      </c>
      <c r="B8" s="131" t="s">
        <v>205</v>
      </c>
      <c r="C8" s="131" t="s">
        <v>206</v>
      </c>
      <c r="F8" s="4">
        <v>209</v>
      </c>
      <c r="G8" s="153">
        <v>2100130</v>
      </c>
      <c r="H8" s="154" t="s">
        <v>387</v>
      </c>
      <c r="I8" s="154">
        <v>195</v>
      </c>
      <c r="J8" s="154">
        <v>2002010</v>
      </c>
      <c r="K8" s="154" t="s">
        <v>389</v>
      </c>
      <c r="L8" s="4">
        <f t="shared" si="0"/>
        <v>-3</v>
      </c>
      <c r="M8" s="243">
        <v>198</v>
      </c>
      <c r="O8" s="4" t="str">
        <f t="shared" si="1"/>
        <v/>
      </c>
    </row>
    <row r="9" spans="1:15" s="4" customFormat="1" ht="15">
      <c r="A9" s="132">
        <v>120500</v>
      </c>
      <c r="B9" s="131" t="s">
        <v>137</v>
      </c>
      <c r="C9" s="131" t="s">
        <v>138</v>
      </c>
      <c r="F9" s="4">
        <v>137</v>
      </c>
      <c r="G9" s="144">
        <v>2100020</v>
      </c>
      <c r="H9" s="145" t="s">
        <v>384</v>
      </c>
      <c r="I9" s="4">
        <v>135</v>
      </c>
      <c r="L9" s="4">
        <f t="shared" si="0"/>
        <v>7</v>
      </c>
      <c r="M9" s="243">
        <v>128</v>
      </c>
      <c r="O9" s="4" t="str">
        <f t="shared" si="1"/>
        <v/>
      </c>
    </row>
    <row r="10" spans="1:15" s="4" customFormat="1" ht="15">
      <c r="A10" s="132">
        <v>120510</v>
      </c>
      <c r="B10" s="131" t="s">
        <v>137</v>
      </c>
      <c r="C10" s="131" t="s">
        <v>138</v>
      </c>
      <c r="F10" s="4">
        <v>137</v>
      </c>
      <c r="G10" s="144">
        <v>2100020</v>
      </c>
      <c r="H10" s="145" t="s">
        <v>384</v>
      </c>
      <c r="I10" s="4">
        <v>135</v>
      </c>
      <c r="L10" s="4">
        <f t="shared" si="0"/>
        <v>-3</v>
      </c>
      <c r="M10" s="243">
        <v>138</v>
      </c>
      <c r="O10" s="4" t="str">
        <f t="shared" si="1"/>
        <v/>
      </c>
    </row>
    <row r="11" spans="1:15" s="4" customFormat="1" ht="15">
      <c r="A11" s="132">
        <v>120520</v>
      </c>
      <c r="B11" s="131" t="s">
        <v>157</v>
      </c>
      <c r="C11" s="131" t="s">
        <v>158</v>
      </c>
      <c r="F11" s="4">
        <v>149</v>
      </c>
      <c r="G11" s="145">
        <v>2100040</v>
      </c>
      <c r="H11" s="145" t="s">
        <v>398</v>
      </c>
      <c r="I11" s="176">
        <v>150</v>
      </c>
      <c r="L11" s="4">
        <f t="shared" si="0"/>
        <v>2</v>
      </c>
      <c r="M11" s="243">
        <v>148</v>
      </c>
      <c r="O11" s="4" t="str">
        <f t="shared" si="1"/>
        <v/>
      </c>
    </row>
    <row r="12" spans="1:15" s="4" customFormat="1" ht="15">
      <c r="A12" s="132">
        <v>120530</v>
      </c>
      <c r="B12" s="131" t="s">
        <v>179</v>
      </c>
      <c r="C12" s="131" t="s">
        <v>180</v>
      </c>
      <c r="F12" s="4">
        <v>159</v>
      </c>
      <c r="G12" s="144">
        <v>2100070</v>
      </c>
      <c r="H12" s="145" t="s">
        <v>397</v>
      </c>
      <c r="I12" s="146">
        <v>165</v>
      </c>
      <c r="L12" s="4">
        <f t="shared" si="0"/>
        <v>7</v>
      </c>
      <c r="M12" s="243">
        <v>158</v>
      </c>
      <c r="O12" s="4" t="str">
        <f t="shared" si="1"/>
        <v/>
      </c>
    </row>
    <row r="13" spans="1:15" s="4" customFormat="1" ht="15">
      <c r="A13" s="132">
        <v>120540</v>
      </c>
      <c r="B13" s="141" t="s">
        <v>153</v>
      </c>
      <c r="C13" s="141" t="s">
        <v>154</v>
      </c>
      <c r="F13" s="4">
        <v>174</v>
      </c>
      <c r="G13" s="144">
        <v>2100070</v>
      </c>
      <c r="H13" s="145" t="s">
        <v>397</v>
      </c>
      <c r="I13" s="146">
        <v>165</v>
      </c>
      <c r="L13" s="4">
        <f t="shared" si="0"/>
        <v>-3</v>
      </c>
      <c r="M13" s="243">
        <v>168</v>
      </c>
      <c r="O13" s="4" t="str">
        <f t="shared" si="1"/>
        <v/>
      </c>
    </row>
    <row r="14" spans="1:15" s="4" customFormat="1" ht="15">
      <c r="A14" s="132">
        <v>120550</v>
      </c>
      <c r="B14" s="131" t="s">
        <v>105</v>
      </c>
      <c r="C14" s="131" t="s">
        <v>106</v>
      </c>
      <c r="E14" s="131"/>
      <c r="F14" s="4">
        <v>182</v>
      </c>
      <c r="G14" s="144">
        <v>2100100</v>
      </c>
      <c r="H14" s="145" t="s">
        <v>382</v>
      </c>
      <c r="I14" s="4">
        <v>180</v>
      </c>
      <c r="K14" s="131"/>
      <c r="L14" s="4">
        <f t="shared" si="0"/>
        <v>2</v>
      </c>
      <c r="M14" s="243">
        <v>178</v>
      </c>
      <c r="O14" s="4" t="str">
        <f t="shared" si="1"/>
        <v/>
      </c>
    </row>
    <row r="15" spans="1:15" s="4" customFormat="1" ht="15">
      <c r="A15" s="132">
        <v>120560</v>
      </c>
      <c r="B15" s="131" t="s">
        <v>181</v>
      </c>
      <c r="C15" s="131" t="s">
        <v>378</v>
      </c>
      <c r="D15" s="141" t="s">
        <v>393</v>
      </c>
      <c r="E15" s="131"/>
      <c r="F15" s="4">
        <v>197</v>
      </c>
      <c r="G15" s="146">
        <v>2100120</v>
      </c>
      <c r="H15" s="147" t="s">
        <v>385</v>
      </c>
      <c r="I15" s="146">
        <v>195</v>
      </c>
      <c r="J15" s="147">
        <v>2002020</v>
      </c>
      <c r="K15" s="146" t="s">
        <v>386</v>
      </c>
      <c r="L15" s="4">
        <f t="shared" si="0"/>
        <v>7</v>
      </c>
      <c r="M15" s="243">
        <v>188</v>
      </c>
      <c r="O15" s="4" t="str">
        <f t="shared" si="1"/>
        <v/>
      </c>
    </row>
    <row r="16" spans="1:15" s="4" customFormat="1" ht="15">
      <c r="A16" s="132">
        <v>120570</v>
      </c>
      <c r="B16" s="131" t="s">
        <v>155</v>
      </c>
      <c r="C16" s="131" t="s">
        <v>156</v>
      </c>
      <c r="E16" s="131"/>
      <c r="F16" s="4">
        <v>199</v>
      </c>
      <c r="G16" s="146">
        <v>2100120</v>
      </c>
      <c r="H16" s="147" t="s">
        <v>385</v>
      </c>
      <c r="I16" s="146">
        <v>195</v>
      </c>
      <c r="J16" s="147">
        <v>2002020</v>
      </c>
      <c r="K16" s="146" t="s">
        <v>386</v>
      </c>
      <c r="L16" s="4">
        <f t="shared" si="0"/>
        <v>-3</v>
      </c>
      <c r="M16" s="243">
        <v>198</v>
      </c>
      <c r="O16" s="4" t="str">
        <f t="shared" si="1"/>
        <v/>
      </c>
    </row>
    <row r="17" spans="1:15" s="4" customFormat="1" ht="15">
      <c r="A17" s="133">
        <v>120600</v>
      </c>
      <c r="B17" s="4" t="s">
        <v>336</v>
      </c>
      <c r="C17" s="4" t="s">
        <v>274</v>
      </c>
      <c r="E17" s="131"/>
      <c r="G17" s="135" t="s">
        <v>425</v>
      </c>
      <c r="H17" s="135" t="s">
        <v>424</v>
      </c>
      <c r="K17" s="131"/>
      <c r="L17" s="4">
        <f t="shared" si="0"/>
        <v>-128</v>
      </c>
      <c r="M17" s="243">
        <v>128</v>
      </c>
      <c r="O17" s="4" t="str">
        <f t="shared" si="1"/>
        <v/>
      </c>
    </row>
    <row r="18" spans="1:15" s="4" customFormat="1" ht="15">
      <c r="A18" s="133">
        <v>120610</v>
      </c>
      <c r="B18" s="4" t="s">
        <v>336</v>
      </c>
      <c r="C18" s="4" t="s">
        <v>274</v>
      </c>
      <c r="E18" s="131"/>
      <c r="G18" s="135" t="s">
        <v>425</v>
      </c>
      <c r="H18" s="135" t="s">
        <v>424</v>
      </c>
      <c r="K18" s="131"/>
      <c r="L18" s="4">
        <f t="shared" si="0"/>
        <v>-138</v>
      </c>
      <c r="M18" s="243">
        <v>138</v>
      </c>
      <c r="O18" s="4" t="str">
        <f t="shared" si="1"/>
        <v/>
      </c>
    </row>
    <row r="19" spans="1:15" s="4" customFormat="1" ht="15">
      <c r="A19" s="133">
        <v>120620</v>
      </c>
      <c r="B19" s="4" t="s">
        <v>336</v>
      </c>
      <c r="C19" s="4" t="s">
        <v>274</v>
      </c>
      <c r="E19" s="131"/>
      <c r="G19" s="135" t="s">
        <v>425</v>
      </c>
      <c r="H19" s="135" t="s">
        <v>424</v>
      </c>
      <c r="K19" s="131"/>
      <c r="L19" s="4">
        <f t="shared" si="0"/>
        <v>-148</v>
      </c>
      <c r="M19" s="243">
        <v>148</v>
      </c>
      <c r="O19" s="4" t="str">
        <f t="shared" si="1"/>
        <v/>
      </c>
    </row>
    <row r="20" spans="1:15" s="4" customFormat="1" ht="15">
      <c r="A20" s="133">
        <v>120630</v>
      </c>
      <c r="B20" s="4" t="s">
        <v>336</v>
      </c>
      <c r="C20" s="4" t="s">
        <v>274</v>
      </c>
      <c r="E20" s="131"/>
      <c r="G20" s="244">
        <v>2100050</v>
      </c>
      <c r="H20" s="245" t="s">
        <v>440</v>
      </c>
      <c r="I20" s="246">
        <v>165</v>
      </c>
      <c r="L20" s="4">
        <f t="shared" si="0"/>
        <v>7</v>
      </c>
      <c r="M20" s="243">
        <v>158</v>
      </c>
      <c r="O20" s="4" t="str">
        <f t="shared" si="1"/>
        <v/>
      </c>
    </row>
    <row r="21" spans="1:15" s="4" customFormat="1" ht="15">
      <c r="A21" s="133">
        <v>120640</v>
      </c>
      <c r="B21" s="4" t="s">
        <v>336</v>
      </c>
      <c r="C21" s="4" t="s">
        <v>274</v>
      </c>
      <c r="E21" s="131"/>
      <c r="G21" s="244">
        <v>2100050</v>
      </c>
      <c r="H21" s="245" t="s">
        <v>440</v>
      </c>
      <c r="I21" s="246">
        <v>165</v>
      </c>
      <c r="L21" s="4">
        <f t="shared" si="0"/>
        <v>-3</v>
      </c>
      <c r="M21" s="243">
        <v>168</v>
      </c>
      <c r="O21" s="4" t="str">
        <f t="shared" si="1"/>
        <v/>
      </c>
    </row>
    <row r="22" spans="1:15" s="4" customFormat="1" ht="15">
      <c r="A22" s="133">
        <v>120650</v>
      </c>
      <c r="B22" s="131" t="s">
        <v>95</v>
      </c>
      <c r="C22" s="131" t="s">
        <v>96</v>
      </c>
      <c r="E22" s="131"/>
      <c r="F22" s="4">
        <v>173.5</v>
      </c>
      <c r="G22" s="247">
        <v>2100080</v>
      </c>
      <c r="H22" s="248" t="s">
        <v>423</v>
      </c>
      <c r="I22" s="4">
        <v>180</v>
      </c>
      <c r="L22" s="4">
        <f t="shared" si="0"/>
        <v>2</v>
      </c>
      <c r="M22" s="243">
        <v>178</v>
      </c>
      <c r="O22" s="4" t="str">
        <f t="shared" si="1"/>
        <v/>
      </c>
    </row>
    <row r="23" spans="1:15" s="4" customFormat="1" ht="15">
      <c r="A23" s="133">
        <v>120660</v>
      </c>
      <c r="B23" s="131" t="s">
        <v>219</v>
      </c>
      <c r="C23" s="131" t="s">
        <v>220</v>
      </c>
      <c r="E23" s="131"/>
      <c r="F23" s="4">
        <v>188</v>
      </c>
      <c r="G23" s="247">
        <v>2100110</v>
      </c>
      <c r="H23" s="248" t="s">
        <v>390</v>
      </c>
      <c r="I23" s="4">
        <v>195</v>
      </c>
      <c r="K23" s="131"/>
      <c r="L23" s="4">
        <f t="shared" si="0"/>
        <v>7</v>
      </c>
      <c r="M23" s="243">
        <v>188</v>
      </c>
      <c r="O23" s="4" t="str">
        <f t="shared" si="1"/>
        <v/>
      </c>
    </row>
    <row r="24" spans="1:15" s="4" customFormat="1" ht="15">
      <c r="A24" s="133">
        <v>120670</v>
      </c>
      <c r="B24" s="131" t="s">
        <v>221</v>
      </c>
      <c r="C24" s="131" t="s">
        <v>222</v>
      </c>
      <c r="E24" s="131"/>
      <c r="F24" s="4">
        <v>197</v>
      </c>
      <c r="G24" s="155">
        <v>2100110</v>
      </c>
      <c r="H24" s="156" t="s">
        <v>390</v>
      </c>
      <c r="I24" s="4">
        <v>195</v>
      </c>
      <c r="K24" s="131"/>
      <c r="L24" s="4">
        <f t="shared" si="0"/>
        <v>-3</v>
      </c>
      <c r="M24" s="243">
        <v>198</v>
      </c>
      <c r="O24" s="4" t="str">
        <f t="shared" si="1"/>
        <v/>
      </c>
    </row>
    <row r="25" spans="1:15" s="4" customFormat="1" ht="15">
      <c r="A25" s="130">
        <v>122300</v>
      </c>
      <c r="B25" s="131" t="s">
        <v>191</v>
      </c>
      <c r="C25" s="131" t="s">
        <v>192</v>
      </c>
      <c r="F25" s="4">
        <v>144</v>
      </c>
      <c r="G25" s="142">
        <v>2100060</v>
      </c>
      <c r="H25" s="143" t="s">
        <v>422</v>
      </c>
      <c r="I25" s="4">
        <v>150</v>
      </c>
      <c r="L25" s="4">
        <f t="shared" si="0"/>
        <v>1</v>
      </c>
      <c r="M25" s="243">
        <v>149</v>
      </c>
      <c r="O25" s="4" t="str">
        <f t="shared" si="1"/>
        <v/>
      </c>
    </row>
    <row r="26" spans="1:15" s="4" customFormat="1" ht="15">
      <c r="A26" s="130">
        <v>122310</v>
      </c>
      <c r="B26" s="131" t="s">
        <v>195</v>
      </c>
      <c r="C26" s="131" t="s">
        <v>196</v>
      </c>
      <c r="F26" s="4">
        <v>158</v>
      </c>
      <c r="G26" s="142">
        <v>2100090</v>
      </c>
      <c r="H26" s="143" t="s">
        <v>388</v>
      </c>
      <c r="I26" s="143">
        <v>165</v>
      </c>
      <c r="L26" s="4">
        <f t="shared" si="0"/>
        <v>6</v>
      </c>
      <c r="M26" s="243">
        <v>159</v>
      </c>
      <c r="O26" s="4" t="str">
        <f t="shared" si="1"/>
        <v/>
      </c>
    </row>
    <row r="27" spans="1:15" s="4" customFormat="1" ht="15">
      <c r="A27" s="130">
        <v>122320</v>
      </c>
      <c r="B27" s="131" t="s">
        <v>197</v>
      </c>
      <c r="C27" s="131" t="s">
        <v>198</v>
      </c>
      <c r="F27" s="4">
        <v>167</v>
      </c>
      <c r="G27" s="142">
        <v>2100090</v>
      </c>
      <c r="H27" s="143" t="s">
        <v>388</v>
      </c>
      <c r="I27" s="143">
        <v>165</v>
      </c>
      <c r="L27" s="4">
        <f t="shared" si="0"/>
        <v>-4</v>
      </c>
      <c r="M27" s="243">
        <v>169</v>
      </c>
      <c r="O27" s="4" t="str">
        <f t="shared" si="1"/>
        <v/>
      </c>
    </row>
    <row r="28" spans="1:15" s="4" customFormat="1" ht="15">
      <c r="A28" s="130">
        <v>122330</v>
      </c>
      <c r="B28" s="131" t="s">
        <v>199</v>
      </c>
      <c r="C28" s="131" t="s">
        <v>380</v>
      </c>
      <c r="D28" s="141" t="s">
        <v>393</v>
      </c>
      <c r="F28" s="4">
        <v>182</v>
      </c>
      <c r="G28" s="148">
        <v>2100120</v>
      </c>
      <c r="H28" s="149" t="s">
        <v>385</v>
      </c>
      <c r="I28" s="148">
        <v>180</v>
      </c>
      <c r="J28" s="149">
        <v>2002010</v>
      </c>
      <c r="K28" s="148" t="s">
        <v>389</v>
      </c>
      <c r="L28" s="4">
        <f t="shared" si="0"/>
        <v>1</v>
      </c>
      <c r="M28" s="243">
        <v>179</v>
      </c>
      <c r="O28" s="4" t="str">
        <f t="shared" si="1"/>
        <v/>
      </c>
    </row>
    <row r="29" spans="1:15" s="4" customFormat="1" ht="15">
      <c r="A29" s="130">
        <v>122340</v>
      </c>
      <c r="B29" s="131" t="s">
        <v>203</v>
      </c>
      <c r="C29" s="131" t="s">
        <v>204</v>
      </c>
      <c r="F29" s="4">
        <v>192</v>
      </c>
      <c r="G29" s="153">
        <v>2100130</v>
      </c>
      <c r="H29" s="154" t="s">
        <v>387</v>
      </c>
      <c r="I29" s="154">
        <v>195</v>
      </c>
      <c r="J29" s="154">
        <v>2002010</v>
      </c>
      <c r="K29" s="154" t="s">
        <v>389</v>
      </c>
      <c r="L29" s="4">
        <f t="shared" si="0"/>
        <v>6</v>
      </c>
      <c r="M29" s="243">
        <v>189</v>
      </c>
      <c r="O29" s="4" t="str">
        <f t="shared" si="1"/>
        <v/>
      </c>
    </row>
    <row r="30" spans="1:15" s="4" customFormat="1" ht="15">
      <c r="A30" s="130">
        <v>122350</v>
      </c>
      <c r="B30" s="4" t="s">
        <v>336</v>
      </c>
      <c r="C30" s="131" t="s">
        <v>270</v>
      </c>
      <c r="G30" s="153">
        <v>2100130</v>
      </c>
      <c r="H30" s="154" t="s">
        <v>387</v>
      </c>
      <c r="I30" s="154">
        <v>195</v>
      </c>
      <c r="J30" s="154">
        <v>2002010</v>
      </c>
      <c r="K30" s="154" t="s">
        <v>389</v>
      </c>
      <c r="L30" s="4">
        <f t="shared" si="0"/>
        <v>-4</v>
      </c>
      <c r="M30" s="243">
        <v>199</v>
      </c>
      <c r="O30" s="4" t="str">
        <f t="shared" si="1"/>
        <v/>
      </c>
    </row>
    <row r="31" spans="1:15" s="4" customFormat="1" ht="15">
      <c r="A31" s="130">
        <v>122360</v>
      </c>
      <c r="B31" s="131" t="s">
        <v>205</v>
      </c>
      <c r="C31" s="131" t="s">
        <v>206</v>
      </c>
      <c r="F31" s="4">
        <v>209</v>
      </c>
      <c r="G31" s="135" t="s">
        <v>425</v>
      </c>
      <c r="H31" s="135" t="s">
        <v>424</v>
      </c>
      <c r="K31" s="131"/>
      <c r="L31" s="4">
        <f t="shared" si="0"/>
        <v>-209</v>
      </c>
      <c r="M31" s="243">
        <v>209</v>
      </c>
      <c r="O31" s="4" t="str">
        <f t="shared" si="1"/>
        <v/>
      </c>
    </row>
    <row r="32" spans="1:15" s="4" customFormat="1" ht="15">
      <c r="A32" s="130">
        <v>122370</v>
      </c>
      <c r="B32" s="4" t="s">
        <v>336</v>
      </c>
      <c r="C32" s="131" t="s">
        <v>270</v>
      </c>
      <c r="G32" s="135" t="s">
        <v>425</v>
      </c>
      <c r="H32" s="135" t="s">
        <v>424</v>
      </c>
      <c r="K32" s="131"/>
      <c r="L32" s="4">
        <f t="shared" si="0"/>
        <v>-219</v>
      </c>
      <c r="M32" s="243">
        <v>219</v>
      </c>
      <c r="O32" s="4" t="str">
        <f t="shared" si="1"/>
        <v/>
      </c>
    </row>
    <row r="33" spans="1:15" s="4" customFormat="1" ht="15">
      <c r="A33" s="132">
        <v>122500</v>
      </c>
      <c r="B33" s="131" t="s">
        <v>157</v>
      </c>
      <c r="C33" s="131" t="s">
        <v>158</v>
      </c>
      <c r="E33" s="131"/>
      <c r="F33" s="4">
        <v>149</v>
      </c>
      <c r="G33" s="145">
        <v>2100040</v>
      </c>
      <c r="H33" s="145" t="s">
        <v>398</v>
      </c>
      <c r="I33" s="176">
        <v>150</v>
      </c>
      <c r="L33" s="4">
        <f t="shared" si="0"/>
        <v>1</v>
      </c>
      <c r="M33" s="243">
        <v>149</v>
      </c>
      <c r="O33" s="4" t="str">
        <f t="shared" si="1"/>
        <v/>
      </c>
    </row>
    <row r="34" spans="1:15" s="4" customFormat="1" ht="15">
      <c r="A34" s="132">
        <v>122510</v>
      </c>
      <c r="B34" s="131" t="s">
        <v>179</v>
      </c>
      <c r="C34" s="131" t="s">
        <v>180</v>
      </c>
      <c r="E34" s="131"/>
      <c r="F34" s="4">
        <v>159</v>
      </c>
      <c r="G34" s="144">
        <v>2100070</v>
      </c>
      <c r="H34" s="145" t="s">
        <v>397</v>
      </c>
      <c r="I34" s="146">
        <v>165</v>
      </c>
      <c r="L34" s="4">
        <f t="shared" si="0"/>
        <v>6</v>
      </c>
      <c r="M34" s="243">
        <v>159</v>
      </c>
      <c r="O34" s="4" t="str">
        <f t="shared" si="1"/>
        <v/>
      </c>
    </row>
    <row r="35" spans="1:15" s="4" customFormat="1" ht="15">
      <c r="A35" s="132">
        <v>122520</v>
      </c>
      <c r="B35" s="141" t="s">
        <v>153</v>
      </c>
      <c r="C35" s="141" t="s">
        <v>154</v>
      </c>
      <c r="E35" s="131"/>
      <c r="F35" s="4">
        <v>174</v>
      </c>
      <c r="G35" s="144">
        <v>2100070</v>
      </c>
      <c r="H35" s="145" t="s">
        <v>397</v>
      </c>
      <c r="I35" s="146">
        <v>165</v>
      </c>
      <c r="L35" s="4">
        <f t="shared" si="0"/>
        <v>-4</v>
      </c>
      <c r="M35" s="243">
        <v>169</v>
      </c>
      <c r="O35" s="4" t="str">
        <f t="shared" si="1"/>
        <v/>
      </c>
    </row>
    <row r="36" spans="1:15" s="4" customFormat="1" ht="15">
      <c r="A36" s="132">
        <v>122530</v>
      </c>
      <c r="B36" s="131" t="s">
        <v>105</v>
      </c>
      <c r="C36" s="131" t="s">
        <v>106</v>
      </c>
      <c r="E36" s="131"/>
      <c r="F36" s="4">
        <v>182</v>
      </c>
      <c r="G36" s="144">
        <v>2100100</v>
      </c>
      <c r="H36" s="145" t="s">
        <v>382</v>
      </c>
      <c r="I36" s="4">
        <v>180</v>
      </c>
      <c r="L36" s="4">
        <f t="shared" si="0"/>
        <v>1</v>
      </c>
      <c r="M36" s="243">
        <v>179</v>
      </c>
      <c r="O36" s="4" t="str">
        <f t="shared" si="1"/>
        <v/>
      </c>
    </row>
    <row r="37" spans="1:15" s="4" customFormat="1" ht="15">
      <c r="A37" s="132">
        <v>122540</v>
      </c>
      <c r="B37" s="131" t="s">
        <v>181</v>
      </c>
      <c r="C37" s="131" t="s">
        <v>378</v>
      </c>
      <c r="D37" s="141" t="s">
        <v>393</v>
      </c>
      <c r="E37" s="131"/>
      <c r="F37" s="4">
        <v>197</v>
      </c>
      <c r="G37" s="146">
        <v>2100120</v>
      </c>
      <c r="H37" s="147" t="s">
        <v>385</v>
      </c>
      <c r="I37" s="146">
        <v>195</v>
      </c>
      <c r="J37" s="147">
        <v>2002020</v>
      </c>
      <c r="K37" s="146" t="s">
        <v>386</v>
      </c>
      <c r="L37" s="4">
        <f t="shared" si="0"/>
        <v>6</v>
      </c>
      <c r="M37" s="243">
        <v>189</v>
      </c>
      <c r="O37" s="4" t="str">
        <f t="shared" si="1"/>
        <v/>
      </c>
    </row>
    <row r="38" spans="1:15" s="4" customFormat="1" ht="15">
      <c r="A38" s="132">
        <v>122550</v>
      </c>
      <c r="B38" s="131" t="s">
        <v>155</v>
      </c>
      <c r="C38" s="131" t="s">
        <v>156</v>
      </c>
      <c r="E38" s="131"/>
      <c r="F38" s="4">
        <v>199</v>
      </c>
      <c r="G38" s="146">
        <v>2100120</v>
      </c>
      <c r="H38" s="147" t="s">
        <v>385</v>
      </c>
      <c r="I38" s="146">
        <v>195</v>
      </c>
      <c r="J38" s="147">
        <v>2002020</v>
      </c>
      <c r="K38" s="146" t="s">
        <v>386</v>
      </c>
      <c r="L38" s="4">
        <f t="shared" si="0"/>
        <v>-4</v>
      </c>
      <c r="M38" s="243">
        <v>199</v>
      </c>
      <c r="O38" s="4" t="str">
        <f t="shared" si="1"/>
        <v/>
      </c>
    </row>
    <row r="39" spans="1:15" s="4" customFormat="1" ht="15">
      <c r="A39" s="132">
        <v>122560</v>
      </c>
      <c r="B39" s="131" t="s">
        <v>183</v>
      </c>
      <c r="C39" s="131" t="s">
        <v>184</v>
      </c>
      <c r="E39" s="131"/>
      <c r="F39" s="4">
        <v>207</v>
      </c>
      <c r="G39" s="150">
        <v>2100130</v>
      </c>
      <c r="H39" s="151" t="s">
        <v>387</v>
      </c>
      <c r="I39" s="150">
        <v>210</v>
      </c>
      <c r="J39" s="152">
        <v>2002020</v>
      </c>
      <c r="K39" s="152" t="s">
        <v>386</v>
      </c>
      <c r="L39" s="4">
        <f t="shared" si="0"/>
        <v>1</v>
      </c>
      <c r="M39" s="243">
        <v>209</v>
      </c>
      <c r="O39" s="4" t="str">
        <f t="shared" si="1"/>
        <v/>
      </c>
    </row>
    <row r="40" spans="1:15" s="4" customFormat="1" ht="15">
      <c r="A40" s="132">
        <v>122570</v>
      </c>
      <c r="B40" s="131" t="s">
        <v>185</v>
      </c>
      <c r="C40" s="131" t="s">
        <v>186</v>
      </c>
      <c r="E40" s="131"/>
      <c r="F40" s="4">
        <v>214</v>
      </c>
      <c r="G40" s="135" t="s">
        <v>425</v>
      </c>
      <c r="H40" s="135" t="s">
        <v>424</v>
      </c>
      <c r="I40" s="233"/>
      <c r="L40" s="4">
        <f t="shared" si="0"/>
        <v>-219</v>
      </c>
      <c r="M40" s="243">
        <v>219</v>
      </c>
      <c r="O40" s="4" t="str">
        <f t="shared" si="1"/>
        <v/>
      </c>
    </row>
    <row r="41" spans="1:15" s="4" customFormat="1" ht="15">
      <c r="A41" s="133">
        <v>122600</v>
      </c>
      <c r="B41" s="4" t="s">
        <v>336</v>
      </c>
      <c r="C41" s="4" t="s">
        <v>274</v>
      </c>
      <c r="E41" s="131"/>
      <c r="G41" s="135" t="s">
        <v>425</v>
      </c>
      <c r="H41" s="135" t="s">
        <v>424</v>
      </c>
      <c r="K41" s="131"/>
      <c r="L41" s="4">
        <f t="shared" si="0"/>
        <v>-149</v>
      </c>
      <c r="M41" s="243">
        <v>149</v>
      </c>
      <c r="O41" s="4" t="str">
        <f t="shared" si="1"/>
        <v/>
      </c>
    </row>
    <row r="42" spans="1:15" s="4" customFormat="1" ht="15">
      <c r="A42" s="133">
        <v>122610</v>
      </c>
      <c r="B42" s="4" t="s">
        <v>336</v>
      </c>
      <c r="C42" s="4" t="s">
        <v>274</v>
      </c>
      <c r="E42" s="131"/>
      <c r="G42" s="244">
        <v>2100050</v>
      </c>
      <c r="H42" s="245" t="s">
        <v>440</v>
      </c>
      <c r="I42" s="246">
        <v>165</v>
      </c>
      <c r="L42" s="4">
        <f t="shared" si="0"/>
        <v>6</v>
      </c>
      <c r="M42" s="243">
        <v>159</v>
      </c>
      <c r="O42" s="4" t="str">
        <f t="shared" si="1"/>
        <v/>
      </c>
    </row>
    <row r="43" spans="1:15" s="4" customFormat="1" ht="15">
      <c r="A43" s="133">
        <v>122620</v>
      </c>
      <c r="B43" s="4" t="s">
        <v>336</v>
      </c>
      <c r="C43" s="4" t="s">
        <v>274</v>
      </c>
      <c r="E43" s="131"/>
      <c r="G43" s="244">
        <v>2100050</v>
      </c>
      <c r="H43" s="245" t="s">
        <v>440</v>
      </c>
      <c r="I43" s="246">
        <v>165</v>
      </c>
      <c r="L43" s="4">
        <f t="shared" si="0"/>
        <v>-4</v>
      </c>
      <c r="M43" s="243">
        <v>169</v>
      </c>
      <c r="O43" s="4" t="str">
        <f t="shared" si="1"/>
        <v/>
      </c>
    </row>
    <row r="44" spans="1:15" s="4" customFormat="1" ht="15">
      <c r="A44" s="133">
        <v>122630</v>
      </c>
      <c r="B44" s="131" t="s">
        <v>95</v>
      </c>
      <c r="C44" s="131" t="s">
        <v>96</v>
      </c>
      <c r="E44" s="131"/>
      <c r="F44" s="4">
        <v>173.5</v>
      </c>
      <c r="G44" s="247">
        <v>2100080</v>
      </c>
      <c r="H44" s="248" t="s">
        <v>423</v>
      </c>
      <c r="I44" s="4">
        <v>180</v>
      </c>
      <c r="L44" s="4">
        <f t="shared" si="0"/>
        <v>1</v>
      </c>
      <c r="M44" s="243">
        <v>179</v>
      </c>
      <c r="O44" s="4" t="str">
        <f t="shared" si="1"/>
        <v/>
      </c>
    </row>
    <row r="45" spans="1:15" s="4" customFormat="1" ht="15">
      <c r="A45" s="133">
        <v>122640</v>
      </c>
      <c r="B45" s="131" t="s">
        <v>219</v>
      </c>
      <c r="C45" s="131" t="s">
        <v>220</v>
      </c>
      <c r="E45" s="131"/>
      <c r="F45" s="4">
        <v>188</v>
      </c>
      <c r="G45" s="247">
        <v>2100110</v>
      </c>
      <c r="H45" s="248" t="s">
        <v>390</v>
      </c>
      <c r="I45" s="4">
        <v>195</v>
      </c>
      <c r="K45" s="131"/>
      <c r="L45" s="4">
        <f t="shared" si="0"/>
        <v>6</v>
      </c>
      <c r="M45" s="243">
        <v>189</v>
      </c>
      <c r="O45" s="4" t="str">
        <f t="shared" si="1"/>
        <v/>
      </c>
    </row>
    <row r="46" spans="1:15" s="4" customFormat="1" ht="15">
      <c r="A46" s="133">
        <v>122650</v>
      </c>
      <c r="B46" s="131" t="s">
        <v>221</v>
      </c>
      <c r="C46" s="131" t="s">
        <v>222</v>
      </c>
      <c r="E46" s="131"/>
      <c r="F46" s="4">
        <v>197</v>
      </c>
      <c r="G46" s="247">
        <v>2100110</v>
      </c>
      <c r="H46" s="248" t="s">
        <v>390</v>
      </c>
      <c r="I46" s="4">
        <v>195</v>
      </c>
      <c r="K46" s="131"/>
      <c r="L46" s="4">
        <f t="shared" si="0"/>
        <v>-4</v>
      </c>
      <c r="M46" s="243">
        <v>199</v>
      </c>
      <c r="O46" s="4" t="str">
        <f t="shared" si="1"/>
        <v/>
      </c>
    </row>
    <row r="47" spans="1:15" s="4" customFormat="1" ht="15">
      <c r="A47" s="133">
        <v>122660</v>
      </c>
      <c r="B47" s="1" t="s">
        <v>223</v>
      </c>
      <c r="C47" s="1" t="s">
        <v>224</v>
      </c>
      <c r="D47" s="135" t="s">
        <v>395</v>
      </c>
      <c r="E47" s="131"/>
      <c r="F47" s="4">
        <v>212</v>
      </c>
      <c r="G47" s="249">
        <v>2100120</v>
      </c>
      <c r="H47" s="250" t="s">
        <v>385</v>
      </c>
      <c r="I47" s="4">
        <v>210</v>
      </c>
      <c r="J47" s="175">
        <v>2002030</v>
      </c>
      <c r="K47" s="162" t="s">
        <v>396</v>
      </c>
      <c r="L47" s="4">
        <f t="shared" si="0"/>
        <v>1</v>
      </c>
      <c r="M47" s="243">
        <v>209</v>
      </c>
      <c r="O47" s="4" t="str">
        <f t="shared" si="1"/>
        <v/>
      </c>
    </row>
    <row r="48" spans="1:15" s="4" customFormat="1" ht="15">
      <c r="A48" s="133">
        <v>122670</v>
      </c>
      <c r="B48" s="131" t="s">
        <v>227</v>
      </c>
      <c r="C48" s="131" t="s">
        <v>228</v>
      </c>
      <c r="E48" s="131"/>
      <c r="F48" s="4">
        <v>224</v>
      </c>
      <c r="G48" s="206">
        <v>2100130</v>
      </c>
      <c r="H48" s="207" t="s">
        <v>387</v>
      </c>
      <c r="I48" s="4">
        <v>225</v>
      </c>
      <c r="J48" s="207">
        <v>2002030</v>
      </c>
      <c r="K48" s="207" t="s">
        <v>396</v>
      </c>
      <c r="L48" s="4">
        <f t="shared" si="0"/>
        <v>6</v>
      </c>
      <c r="M48" s="243">
        <v>219</v>
      </c>
      <c r="O48" s="4" t="str">
        <f t="shared" si="1"/>
        <v/>
      </c>
    </row>
    <row r="49" spans="1:15" s="4" customFormat="1" ht="15">
      <c r="A49" s="130">
        <v>124300</v>
      </c>
      <c r="B49" s="131" t="s">
        <v>199</v>
      </c>
      <c r="C49" s="131" t="s">
        <v>380</v>
      </c>
      <c r="D49" s="141" t="s">
        <v>393</v>
      </c>
      <c r="F49" s="4">
        <v>182</v>
      </c>
      <c r="G49" s="148">
        <v>2100120</v>
      </c>
      <c r="H49" s="149" t="s">
        <v>385</v>
      </c>
      <c r="I49" s="148">
        <v>180</v>
      </c>
      <c r="J49" s="149">
        <v>2002010</v>
      </c>
      <c r="K49" s="148" t="s">
        <v>389</v>
      </c>
      <c r="L49" s="4">
        <f t="shared" si="0"/>
        <v>6</v>
      </c>
      <c r="M49" s="243">
        <v>174</v>
      </c>
      <c r="O49" s="4" t="str">
        <f t="shared" si="1"/>
        <v/>
      </c>
    </row>
    <row r="50" spans="1:15" s="4" customFormat="1" ht="15">
      <c r="A50" s="130">
        <v>124310</v>
      </c>
      <c r="B50" s="4" t="s">
        <v>336</v>
      </c>
      <c r="C50" s="131" t="s">
        <v>270</v>
      </c>
      <c r="F50" s="4">
        <v>192</v>
      </c>
      <c r="G50" s="148">
        <v>2100120</v>
      </c>
      <c r="H50" s="149" t="s">
        <v>385</v>
      </c>
      <c r="I50" s="148">
        <v>180</v>
      </c>
      <c r="J50" s="149">
        <v>2002010</v>
      </c>
      <c r="K50" s="148" t="s">
        <v>389</v>
      </c>
      <c r="L50" s="4">
        <f t="shared" si="0"/>
        <v>-4</v>
      </c>
      <c r="M50" s="243">
        <v>184</v>
      </c>
      <c r="O50" s="4" t="str">
        <f t="shared" si="1"/>
        <v/>
      </c>
    </row>
    <row r="51" spans="1:15" s="4" customFormat="1" ht="15">
      <c r="A51" s="130">
        <v>124320</v>
      </c>
      <c r="B51" s="131" t="s">
        <v>203</v>
      </c>
      <c r="C51" s="131" t="s">
        <v>204</v>
      </c>
      <c r="F51" s="4">
        <v>202</v>
      </c>
      <c r="G51" s="153">
        <v>2100130</v>
      </c>
      <c r="H51" s="154" t="s">
        <v>387</v>
      </c>
      <c r="I51" s="154">
        <v>195</v>
      </c>
      <c r="J51" s="154">
        <v>2002010</v>
      </c>
      <c r="K51" s="154" t="s">
        <v>389</v>
      </c>
      <c r="L51" s="4">
        <f t="shared" si="0"/>
        <v>1</v>
      </c>
      <c r="M51" s="243">
        <v>194</v>
      </c>
      <c r="O51" s="4" t="str">
        <f t="shared" si="1"/>
        <v/>
      </c>
    </row>
    <row r="52" spans="1:15" s="4" customFormat="1" ht="15">
      <c r="A52" s="130">
        <v>124330</v>
      </c>
      <c r="B52" s="131" t="s">
        <v>205</v>
      </c>
      <c r="C52" s="131" t="s">
        <v>206</v>
      </c>
      <c r="F52" s="4">
        <v>209</v>
      </c>
      <c r="G52" s="135" t="s">
        <v>425</v>
      </c>
      <c r="H52" s="135" t="s">
        <v>424</v>
      </c>
      <c r="K52" s="131"/>
      <c r="L52" s="4">
        <f t="shared" si="0"/>
        <v>-204</v>
      </c>
      <c r="M52" s="243">
        <v>204</v>
      </c>
      <c r="O52" s="4" t="str">
        <f t="shared" si="1"/>
        <v/>
      </c>
    </row>
    <row r="53" spans="1:15" s="4" customFormat="1" ht="15">
      <c r="A53" s="130">
        <v>124340</v>
      </c>
      <c r="B53" s="131" t="s">
        <v>205</v>
      </c>
      <c r="C53" s="131" t="s">
        <v>206</v>
      </c>
      <c r="F53" s="4">
        <v>209</v>
      </c>
      <c r="G53" s="135" t="s">
        <v>425</v>
      </c>
      <c r="H53" s="135" t="s">
        <v>424</v>
      </c>
      <c r="K53" s="131"/>
      <c r="L53" s="4">
        <f t="shared" si="0"/>
        <v>-214</v>
      </c>
      <c r="M53" s="243">
        <v>214</v>
      </c>
      <c r="O53" s="4" t="str">
        <f t="shared" si="1"/>
        <v/>
      </c>
    </row>
    <row r="54" spans="1:15" s="4" customFormat="1" ht="15">
      <c r="A54" s="130">
        <v>124350</v>
      </c>
      <c r="B54" s="4" t="s">
        <v>336</v>
      </c>
      <c r="C54" s="131" t="s">
        <v>270</v>
      </c>
      <c r="G54" s="135" t="s">
        <v>425</v>
      </c>
      <c r="H54" s="135" t="s">
        <v>424</v>
      </c>
      <c r="K54" s="131"/>
      <c r="L54" s="4">
        <f t="shared" si="0"/>
        <v>-224</v>
      </c>
      <c r="M54" s="243">
        <v>224</v>
      </c>
      <c r="O54" s="4" t="str">
        <f t="shared" si="1"/>
        <v/>
      </c>
    </row>
    <row r="55" spans="1:15" s="4" customFormat="1" ht="15">
      <c r="A55" s="130">
        <v>124360</v>
      </c>
      <c r="B55" s="4" t="s">
        <v>336</v>
      </c>
      <c r="C55" s="131" t="s">
        <v>270</v>
      </c>
      <c r="G55" s="135" t="s">
        <v>425</v>
      </c>
      <c r="H55" s="135" t="s">
        <v>424</v>
      </c>
      <c r="K55" s="131"/>
      <c r="L55" s="4">
        <f t="shared" si="0"/>
        <v>-234</v>
      </c>
      <c r="M55" s="243">
        <v>234</v>
      </c>
      <c r="O55" s="4" t="str">
        <f t="shared" si="1"/>
        <v/>
      </c>
    </row>
    <row r="56" spans="1:15" s="4" customFormat="1" ht="15">
      <c r="A56" s="130">
        <v>124370</v>
      </c>
      <c r="B56" s="4" t="s">
        <v>336</v>
      </c>
      <c r="C56" s="131" t="s">
        <v>270</v>
      </c>
      <c r="G56" s="135" t="s">
        <v>425</v>
      </c>
      <c r="H56" s="135" t="s">
        <v>424</v>
      </c>
      <c r="K56" s="131"/>
      <c r="L56" s="4">
        <f t="shared" si="0"/>
        <v>-244</v>
      </c>
      <c r="M56" s="243">
        <v>244</v>
      </c>
      <c r="O56" s="4" t="str">
        <f t="shared" si="1"/>
        <v/>
      </c>
    </row>
    <row r="57" spans="1:15" s="4" customFormat="1" ht="15">
      <c r="A57" s="132">
        <v>124500</v>
      </c>
      <c r="B57" s="131" t="s">
        <v>153</v>
      </c>
      <c r="C57" s="131" t="s">
        <v>154</v>
      </c>
      <c r="E57" s="131"/>
      <c r="F57" s="4">
        <v>173.5</v>
      </c>
      <c r="G57" s="144">
        <v>2100100</v>
      </c>
      <c r="H57" s="145" t="s">
        <v>382</v>
      </c>
      <c r="I57" s="4">
        <v>180</v>
      </c>
      <c r="L57" s="4">
        <f t="shared" si="0"/>
        <v>6</v>
      </c>
      <c r="M57" s="243">
        <v>174</v>
      </c>
      <c r="O57" s="4" t="str">
        <f t="shared" si="1"/>
        <v/>
      </c>
    </row>
    <row r="58" spans="1:15" s="4" customFormat="1" ht="15">
      <c r="A58" s="132">
        <v>124510</v>
      </c>
      <c r="B58" s="131" t="s">
        <v>105</v>
      </c>
      <c r="C58" s="131" t="s">
        <v>106</v>
      </c>
      <c r="E58" s="131"/>
      <c r="F58" s="4">
        <v>182</v>
      </c>
      <c r="G58" s="144">
        <v>2100100</v>
      </c>
      <c r="H58" s="145" t="s">
        <v>382</v>
      </c>
      <c r="I58" s="4">
        <v>180</v>
      </c>
      <c r="L58" s="4">
        <f t="shared" si="0"/>
        <v>-4</v>
      </c>
      <c r="M58" s="243">
        <v>184</v>
      </c>
      <c r="O58" s="4" t="str">
        <f t="shared" si="1"/>
        <v/>
      </c>
    </row>
    <row r="59" spans="1:15" s="4" customFormat="1" ht="15">
      <c r="A59" s="132">
        <v>124520</v>
      </c>
      <c r="B59" s="131" t="s">
        <v>181</v>
      </c>
      <c r="C59" s="131" t="s">
        <v>378</v>
      </c>
      <c r="D59" s="141" t="s">
        <v>393</v>
      </c>
      <c r="E59" s="131"/>
      <c r="F59" s="4">
        <v>197</v>
      </c>
      <c r="G59" s="146">
        <v>2100120</v>
      </c>
      <c r="H59" s="147" t="s">
        <v>385</v>
      </c>
      <c r="I59" s="146">
        <v>195</v>
      </c>
      <c r="J59" s="147">
        <v>2002020</v>
      </c>
      <c r="K59" s="146" t="s">
        <v>386</v>
      </c>
      <c r="L59" s="4">
        <f t="shared" si="0"/>
        <v>1</v>
      </c>
      <c r="M59" s="243">
        <v>194</v>
      </c>
      <c r="O59" s="4" t="str">
        <f t="shared" si="1"/>
        <v/>
      </c>
    </row>
    <row r="60" spans="1:15" s="4" customFormat="1" ht="15">
      <c r="A60" s="132">
        <v>124530</v>
      </c>
      <c r="B60" s="131" t="s">
        <v>183</v>
      </c>
      <c r="C60" s="131" t="s">
        <v>184</v>
      </c>
      <c r="E60" s="131"/>
      <c r="F60" s="4">
        <v>207</v>
      </c>
      <c r="G60" s="150">
        <v>2100130</v>
      </c>
      <c r="H60" s="151" t="s">
        <v>387</v>
      </c>
      <c r="I60" s="150">
        <v>210</v>
      </c>
      <c r="J60" s="152">
        <v>2002020</v>
      </c>
      <c r="K60" s="152" t="s">
        <v>386</v>
      </c>
      <c r="L60" s="4">
        <f t="shared" si="0"/>
        <v>6</v>
      </c>
      <c r="M60" s="243">
        <v>204</v>
      </c>
      <c r="O60" s="4" t="str">
        <f t="shared" si="1"/>
        <v/>
      </c>
    </row>
    <row r="61" spans="1:15" s="4" customFormat="1" ht="15">
      <c r="A61" s="132">
        <v>124540</v>
      </c>
      <c r="B61" s="131" t="s">
        <v>185</v>
      </c>
      <c r="C61" s="131" t="s">
        <v>186</v>
      </c>
      <c r="E61" s="131"/>
      <c r="F61" s="4">
        <v>214</v>
      </c>
      <c r="G61" s="180">
        <v>2100107</v>
      </c>
      <c r="H61" s="233" t="s">
        <v>409</v>
      </c>
      <c r="I61" s="233">
        <v>210</v>
      </c>
      <c r="L61" s="4">
        <f t="shared" si="0"/>
        <v>-4</v>
      </c>
      <c r="M61" s="243">
        <v>214</v>
      </c>
      <c r="O61" s="4" t="str">
        <f t="shared" si="1"/>
        <v/>
      </c>
    </row>
    <row r="62" spans="1:15" s="4" customFormat="1" ht="15">
      <c r="A62" s="132">
        <v>124550</v>
      </c>
      <c r="B62" s="131" t="s">
        <v>101</v>
      </c>
      <c r="C62" s="131" t="s">
        <v>102</v>
      </c>
      <c r="E62" s="131"/>
      <c r="F62" s="4">
        <v>225</v>
      </c>
      <c r="G62" s="135" t="s">
        <v>425</v>
      </c>
      <c r="H62" s="135" t="s">
        <v>424</v>
      </c>
      <c r="L62" s="4">
        <f t="shared" si="0"/>
        <v>-224</v>
      </c>
      <c r="M62" s="243">
        <v>224</v>
      </c>
      <c r="O62" s="4" t="str">
        <f t="shared" si="1"/>
        <v/>
      </c>
    </row>
    <row r="63" spans="1:15" s="4" customFormat="1" ht="15">
      <c r="A63" s="132">
        <v>124560</v>
      </c>
      <c r="B63" s="131" t="s">
        <v>187</v>
      </c>
      <c r="C63" s="131" t="s">
        <v>379</v>
      </c>
      <c r="D63" s="141" t="s">
        <v>393</v>
      </c>
      <c r="E63" s="131"/>
      <c r="F63" s="4">
        <v>242</v>
      </c>
      <c r="G63" s="135" t="s">
        <v>425</v>
      </c>
      <c r="H63" s="135" t="s">
        <v>424</v>
      </c>
      <c r="L63" s="4">
        <f t="shared" si="0"/>
        <v>-234</v>
      </c>
      <c r="M63" s="243">
        <v>234</v>
      </c>
      <c r="O63" s="4" t="str">
        <f t="shared" si="1"/>
        <v/>
      </c>
    </row>
    <row r="64" spans="1:15" s="4" customFormat="1" ht="15">
      <c r="A64" s="132">
        <v>124570</v>
      </c>
      <c r="B64" s="131" t="s">
        <v>189</v>
      </c>
      <c r="C64" s="131" t="s">
        <v>190</v>
      </c>
      <c r="E64" s="131"/>
      <c r="F64" s="4">
        <v>250</v>
      </c>
      <c r="G64" s="135" t="s">
        <v>425</v>
      </c>
      <c r="H64" s="135" t="s">
        <v>424</v>
      </c>
      <c r="L64" s="4">
        <f t="shared" si="0"/>
        <v>-244</v>
      </c>
      <c r="M64" s="243">
        <v>244</v>
      </c>
      <c r="O64" s="4" t="str">
        <f t="shared" si="1"/>
        <v/>
      </c>
    </row>
    <row r="65" spans="1:15" s="4" customFormat="1" ht="15">
      <c r="A65" s="134">
        <v>124600</v>
      </c>
      <c r="B65" s="131" t="s">
        <v>95</v>
      </c>
      <c r="C65" s="131" t="s">
        <v>96</v>
      </c>
      <c r="D65" s="4" t="s">
        <v>375</v>
      </c>
      <c r="E65" s="131" t="s">
        <v>374</v>
      </c>
      <c r="F65" s="4">
        <v>173.5</v>
      </c>
      <c r="G65" s="155">
        <v>2100080</v>
      </c>
      <c r="H65" s="248" t="s">
        <v>423</v>
      </c>
      <c r="I65" s="4">
        <v>180</v>
      </c>
      <c r="L65" s="4">
        <f t="shared" ref="L65:L128" si="2">I65-M65</f>
        <v>6</v>
      </c>
      <c r="M65" s="243">
        <v>174</v>
      </c>
      <c r="O65" s="4" t="str">
        <f t="shared" si="1"/>
        <v/>
      </c>
    </row>
    <row r="66" spans="1:15" s="4" customFormat="1" ht="15">
      <c r="A66" s="134">
        <v>124610</v>
      </c>
      <c r="B66" s="131" t="s">
        <v>219</v>
      </c>
      <c r="C66" s="131" t="s">
        <v>220</v>
      </c>
      <c r="E66" s="131"/>
      <c r="F66" s="4">
        <v>188</v>
      </c>
      <c r="G66" s="155">
        <v>2100080</v>
      </c>
      <c r="H66" s="248" t="s">
        <v>423</v>
      </c>
      <c r="I66" s="4">
        <v>180</v>
      </c>
      <c r="L66" s="4">
        <f t="shared" si="2"/>
        <v>-4</v>
      </c>
      <c r="M66" s="243">
        <v>184</v>
      </c>
      <c r="O66" s="4" t="str">
        <f t="shared" ref="O66:O129" si="3">IF(L66&gt;10,L66,"")</f>
        <v/>
      </c>
    </row>
    <row r="67" spans="1:15" s="4" customFormat="1" ht="15">
      <c r="A67" s="134">
        <v>124620</v>
      </c>
      <c r="B67" s="131" t="s">
        <v>221</v>
      </c>
      <c r="C67" s="131" t="s">
        <v>222</v>
      </c>
      <c r="E67" s="131"/>
      <c r="F67" s="4">
        <v>197</v>
      </c>
      <c r="G67" s="155">
        <v>2100110</v>
      </c>
      <c r="H67" s="156" t="s">
        <v>390</v>
      </c>
      <c r="I67" s="4">
        <v>195</v>
      </c>
      <c r="K67" s="131"/>
      <c r="L67" s="4">
        <f t="shared" si="2"/>
        <v>1</v>
      </c>
      <c r="M67" s="243">
        <v>194</v>
      </c>
      <c r="O67" s="4" t="str">
        <f t="shared" si="3"/>
        <v/>
      </c>
    </row>
    <row r="68" spans="1:15" s="4" customFormat="1" ht="15">
      <c r="A68" s="134">
        <v>124630</v>
      </c>
      <c r="B68" s="1" t="s">
        <v>223</v>
      </c>
      <c r="C68" s="1" t="s">
        <v>224</v>
      </c>
      <c r="D68" s="135" t="s">
        <v>395</v>
      </c>
      <c r="E68" s="131"/>
      <c r="F68" s="4">
        <v>212</v>
      </c>
      <c r="G68" s="249">
        <v>2100120</v>
      </c>
      <c r="H68" s="250" t="s">
        <v>385</v>
      </c>
      <c r="I68" s="4">
        <v>210</v>
      </c>
      <c r="J68" s="175">
        <v>2002030</v>
      </c>
      <c r="K68" s="162" t="s">
        <v>396</v>
      </c>
      <c r="L68" s="4">
        <f t="shared" si="2"/>
        <v>6</v>
      </c>
      <c r="M68" s="243">
        <v>204</v>
      </c>
      <c r="O68" s="4" t="str">
        <f t="shared" si="3"/>
        <v/>
      </c>
    </row>
    <row r="69" spans="1:15" s="4" customFormat="1" ht="15">
      <c r="A69" s="134">
        <v>124640</v>
      </c>
      <c r="B69" s="131" t="s">
        <v>165</v>
      </c>
      <c r="C69" s="131" t="s">
        <v>166</v>
      </c>
      <c r="E69" s="131"/>
      <c r="F69" s="4">
        <v>213</v>
      </c>
      <c r="G69" s="249">
        <v>2100120</v>
      </c>
      <c r="H69" s="250" t="s">
        <v>385</v>
      </c>
      <c r="I69" s="4">
        <v>210</v>
      </c>
      <c r="J69" s="175">
        <v>2002030</v>
      </c>
      <c r="K69" s="162" t="s">
        <v>396</v>
      </c>
      <c r="L69" s="4">
        <f t="shared" si="2"/>
        <v>-4</v>
      </c>
      <c r="M69" s="243">
        <v>214</v>
      </c>
      <c r="O69" s="4" t="str">
        <f t="shared" si="3"/>
        <v/>
      </c>
    </row>
    <row r="70" spans="1:15" s="4" customFormat="1" ht="15">
      <c r="A70" s="134">
        <v>124650</v>
      </c>
      <c r="B70" s="131" t="s">
        <v>227</v>
      </c>
      <c r="C70" s="131" t="s">
        <v>228</v>
      </c>
      <c r="E70" s="131"/>
      <c r="F70" s="4">
        <v>224</v>
      </c>
      <c r="G70" s="206">
        <v>2100130</v>
      </c>
      <c r="H70" s="207" t="s">
        <v>387</v>
      </c>
      <c r="I70" s="4">
        <v>225</v>
      </c>
      <c r="J70" s="207">
        <v>2002030</v>
      </c>
      <c r="K70" s="207" t="s">
        <v>396</v>
      </c>
      <c r="L70" s="4">
        <f t="shared" si="2"/>
        <v>1</v>
      </c>
      <c r="M70" s="243">
        <v>224</v>
      </c>
      <c r="O70" s="4" t="str">
        <f t="shared" si="3"/>
        <v/>
      </c>
    </row>
    <row r="71" spans="1:15" s="4" customFormat="1" ht="15">
      <c r="A71" s="134">
        <v>124660</v>
      </c>
      <c r="B71" s="131" t="s">
        <v>231</v>
      </c>
      <c r="C71" s="131" t="s">
        <v>232</v>
      </c>
      <c r="E71" s="131"/>
      <c r="F71" s="4">
        <v>239</v>
      </c>
      <c r="G71" s="135" t="s">
        <v>425</v>
      </c>
      <c r="H71" s="135" t="s">
        <v>424</v>
      </c>
      <c r="K71" s="131"/>
      <c r="L71" s="4">
        <f t="shared" si="2"/>
        <v>-234</v>
      </c>
      <c r="M71" s="243">
        <v>234</v>
      </c>
      <c r="O71" s="4" t="str">
        <f t="shared" si="3"/>
        <v/>
      </c>
    </row>
    <row r="72" spans="1:15" s="4" customFormat="1" ht="15">
      <c r="A72" s="134">
        <v>124670</v>
      </c>
      <c r="B72" s="4" t="s">
        <v>336</v>
      </c>
      <c r="C72" s="131" t="s">
        <v>270</v>
      </c>
      <c r="E72" s="131"/>
      <c r="G72" s="135" t="s">
        <v>425</v>
      </c>
      <c r="H72" s="135" t="s">
        <v>424</v>
      </c>
      <c r="K72" s="131"/>
      <c r="L72" s="4">
        <f t="shared" si="2"/>
        <v>-244</v>
      </c>
      <c r="M72" s="243">
        <v>244</v>
      </c>
      <c r="O72" s="4" t="str">
        <f t="shared" si="3"/>
        <v/>
      </c>
    </row>
    <row r="73" spans="1:15" s="4" customFormat="1" ht="15">
      <c r="A73" s="130">
        <v>125300</v>
      </c>
      <c r="B73" s="4" t="s">
        <v>336</v>
      </c>
      <c r="C73" s="131" t="s">
        <v>270</v>
      </c>
      <c r="G73" s="148">
        <v>2100120</v>
      </c>
      <c r="H73" s="149" t="s">
        <v>385</v>
      </c>
      <c r="I73" s="148">
        <v>180</v>
      </c>
      <c r="J73" s="149">
        <v>2002010</v>
      </c>
      <c r="K73" s="148" t="s">
        <v>389</v>
      </c>
      <c r="L73" s="4">
        <f t="shared" si="2"/>
        <v>-1</v>
      </c>
      <c r="M73" s="243">
        <v>181</v>
      </c>
      <c r="O73" s="4" t="str">
        <f t="shared" si="3"/>
        <v/>
      </c>
    </row>
    <row r="74" spans="1:15" s="4" customFormat="1" ht="15">
      <c r="A74" s="130">
        <v>125310</v>
      </c>
      <c r="B74" s="4" t="s">
        <v>336</v>
      </c>
      <c r="C74" s="131" t="s">
        <v>270</v>
      </c>
      <c r="G74" s="153">
        <v>2100130</v>
      </c>
      <c r="H74" s="154" t="s">
        <v>387</v>
      </c>
      <c r="I74" s="154">
        <v>195</v>
      </c>
      <c r="J74" s="154">
        <v>2002010</v>
      </c>
      <c r="K74" s="154" t="s">
        <v>389</v>
      </c>
      <c r="L74" s="4">
        <f t="shared" si="2"/>
        <v>4</v>
      </c>
      <c r="M74" s="243">
        <v>191</v>
      </c>
      <c r="O74" s="4" t="str">
        <f t="shared" si="3"/>
        <v/>
      </c>
    </row>
    <row r="75" spans="1:15" s="4" customFormat="1" ht="15">
      <c r="A75" s="130">
        <v>125320</v>
      </c>
      <c r="B75" s="131" t="s">
        <v>205</v>
      </c>
      <c r="C75" s="131" t="s">
        <v>206</v>
      </c>
      <c r="F75" s="4">
        <v>209</v>
      </c>
      <c r="G75" s="135" t="s">
        <v>425</v>
      </c>
      <c r="H75" s="135" t="s">
        <v>424</v>
      </c>
      <c r="K75" s="131"/>
      <c r="L75" s="4">
        <f t="shared" si="2"/>
        <v>-201</v>
      </c>
      <c r="M75" s="243">
        <v>201</v>
      </c>
      <c r="O75" s="4" t="str">
        <f t="shared" si="3"/>
        <v/>
      </c>
    </row>
    <row r="76" spans="1:15" s="4" customFormat="1" ht="15">
      <c r="A76" s="130">
        <v>125330</v>
      </c>
      <c r="B76" s="4" t="s">
        <v>336</v>
      </c>
      <c r="C76" s="131" t="s">
        <v>270</v>
      </c>
      <c r="G76" s="135" t="s">
        <v>425</v>
      </c>
      <c r="H76" s="135" t="s">
        <v>424</v>
      </c>
      <c r="K76" s="131"/>
      <c r="L76" s="4">
        <f t="shared" si="2"/>
        <v>-211</v>
      </c>
      <c r="M76" s="243">
        <v>211</v>
      </c>
      <c r="O76" s="4" t="str">
        <f t="shared" si="3"/>
        <v/>
      </c>
    </row>
    <row r="77" spans="1:15" s="4" customFormat="1" ht="15">
      <c r="A77" s="130">
        <v>125340</v>
      </c>
      <c r="B77" s="4" t="s">
        <v>336</v>
      </c>
      <c r="C77" s="131" t="s">
        <v>270</v>
      </c>
      <c r="G77" s="135" t="s">
        <v>425</v>
      </c>
      <c r="H77" s="135" t="s">
        <v>424</v>
      </c>
      <c r="K77" s="131"/>
      <c r="L77" s="4">
        <f t="shared" si="2"/>
        <v>-221</v>
      </c>
      <c r="M77" s="243">
        <v>221</v>
      </c>
      <c r="O77" s="4" t="str">
        <f t="shared" si="3"/>
        <v/>
      </c>
    </row>
    <row r="78" spans="1:15" s="4" customFormat="1" ht="15">
      <c r="A78" s="130">
        <v>125350</v>
      </c>
      <c r="B78" s="4" t="s">
        <v>336</v>
      </c>
      <c r="C78" s="131" t="s">
        <v>270</v>
      </c>
      <c r="G78" s="135" t="s">
        <v>425</v>
      </c>
      <c r="H78" s="135" t="s">
        <v>424</v>
      </c>
      <c r="K78" s="131"/>
      <c r="L78" s="4">
        <f t="shared" si="2"/>
        <v>-231</v>
      </c>
      <c r="M78" s="243">
        <v>231</v>
      </c>
      <c r="O78" s="4" t="str">
        <f t="shared" si="3"/>
        <v/>
      </c>
    </row>
    <row r="79" spans="1:15" s="4" customFormat="1" ht="15">
      <c r="A79" s="130">
        <v>125360</v>
      </c>
      <c r="B79" s="4" t="s">
        <v>336</v>
      </c>
      <c r="C79" s="131" t="s">
        <v>270</v>
      </c>
      <c r="G79" s="135" t="s">
        <v>425</v>
      </c>
      <c r="H79" s="135" t="s">
        <v>424</v>
      </c>
      <c r="K79" s="131"/>
      <c r="L79" s="4">
        <f t="shared" si="2"/>
        <v>-241</v>
      </c>
      <c r="M79" s="243">
        <v>241</v>
      </c>
      <c r="O79" s="4" t="str">
        <f t="shared" si="3"/>
        <v/>
      </c>
    </row>
    <row r="80" spans="1:15" s="4" customFormat="1" ht="15">
      <c r="A80" s="130">
        <v>125370</v>
      </c>
      <c r="B80" s="4" t="s">
        <v>336</v>
      </c>
      <c r="C80" s="131" t="s">
        <v>270</v>
      </c>
      <c r="G80" s="135" t="s">
        <v>425</v>
      </c>
      <c r="H80" s="135" t="s">
        <v>424</v>
      </c>
      <c r="K80" s="131"/>
      <c r="L80" s="4">
        <f t="shared" si="2"/>
        <v>-251</v>
      </c>
      <c r="M80" s="243">
        <v>251</v>
      </c>
      <c r="O80" s="4" t="str">
        <f t="shared" si="3"/>
        <v/>
      </c>
    </row>
    <row r="81" spans="1:15" s="4" customFormat="1" ht="15">
      <c r="A81" s="132">
        <v>125500</v>
      </c>
      <c r="B81" s="131" t="s">
        <v>105</v>
      </c>
      <c r="C81" s="131" t="s">
        <v>106</v>
      </c>
      <c r="E81" s="131"/>
      <c r="F81" s="4">
        <v>182</v>
      </c>
      <c r="G81" s="144">
        <v>2100100</v>
      </c>
      <c r="H81" s="145" t="s">
        <v>382</v>
      </c>
      <c r="I81" s="4">
        <v>180</v>
      </c>
      <c r="L81" s="4">
        <f t="shared" si="2"/>
        <v>-1</v>
      </c>
      <c r="M81" s="243">
        <v>181</v>
      </c>
      <c r="O81" s="4" t="str">
        <f t="shared" si="3"/>
        <v/>
      </c>
    </row>
    <row r="82" spans="1:15" s="4" customFormat="1" ht="15">
      <c r="A82" s="132">
        <v>125510</v>
      </c>
      <c r="B82" s="131" t="s">
        <v>155</v>
      </c>
      <c r="C82" s="131" t="s">
        <v>156</v>
      </c>
      <c r="E82" s="131"/>
      <c r="F82" s="4">
        <v>199</v>
      </c>
      <c r="G82" s="146">
        <v>2100120</v>
      </c>
      <c r="H82" s="147" t="s">
        <v>385</v>
      </c>
      <c r="I82" s="146">
        <v>195</v>
      </c>
      <c r="J82" s="147">
        <v>2002020</v>
      </c>
      <c r="K82" s="146" t="s">
        <v>386</v>
      </c>
      <c r="L82" s="4">
        <f t="shared" si="2"/>
        <v>4</v>
      </c>
      <c r="M82" s="243">
        <v>191</v>
      </c>
      <c r="O82" s="4" t="str">
        <f t="shared" si="3"/>
        <v/>
      </c>
    </row>
    <row r="83" spans="1:15" s="4" customFormat="1" ht="15">
      <c r="A83" s="132">
        <v>125520</v>
      </c>
      <c r="B83" s="131" t="s">
        <v>127</v>
      </c>
      <c r="C83" s="131" t="s">
        <v>128</v>
      </c>
      <c r="E83" s="131"/>
      <c r="F83" s="4">
        <v>210</v>
      </c>
      <c r="G83" s="180">
        <v>2100107</v>
      </c>
      <c r="H83" s="233" t="s">
        <v>409</v>
      </c>
      <c r="I83" s="233">
        <v>210</v>
      </c>
      <c r="L83" s="4">
        <f t="shared" si="2"/>
        <v>9</v>
      </c>
      <c r="M83" s="243">
        <v>201</v>
      </c>
      <c r="O83" s="4" t="str">
        <f t="shared" si="3"/>
        <v/>
      </c>
    </row>
    <row r="84" spans="1:15" s="4" customFormat="1" ht="15">
      <c r="A84" s="132">
        <v>125530</v>
      </c>
      <c r="B84" s="131" t="s">
        <v>185</v>
      </c>
      <c r="C84" s="131" t="s">
        <v>186</v>
      </c>
      <c r="E84" s="131"/>
      <c r="F84" s="4">
        <v>214</v>
      </c>
      <c r="G84" s="180">
        <v>2100107</v>
      </c>
      <c r="H84" s="233" t="s">
        <v>409</v>
      </c>
      <c r="I84" s="233">
        <v>210</v>
      </c>
      <c r="L84" s="4">
        <f t="shared" si="2"/>
        <v>-1</v>
      </c>
      <c r="M84" s="243">
        <v>211</v>
      </c>
      <c r="O84" s="4" t="str">
        <f t="shared" si="3"/>
        <v/>
      </c>
    </row>
    <row r="85" spans="1:15" s="4" customFormat="1" ht="15">
      <c r="A85" s="132">
        <v>125540</v>
      </c>
      <c r="B85" s="131" t="s">
        <v>101</v>
      </c>
      <c r="C85" s="131" t="s">
        <v>102</v>
      </c>
      <c r="E85" s="131"/>
      <c r="F85" s="4">
        <v>225</v>
      </c>
      <c r="G85" s="135" t="s">
        <v>425</v>
      </c>
      <c r="H85" s="135" t="s">
        <v>424</v>
      </c>
      <c r="L85" s="4">
        <f t="shared" si="2"/>
        <v>-221</v>
      </c>
      <c r="M85" s="243">
        <v>221</v>
      </c>
      <c r="O85" s="4" t="str">
        <f t="shared" si="3"/>
        <v/>
      </c>
    </row>
    <row r="86" spans="1:15" s="4" customFormat="1" ht="15">
      <c r="A86" s="132">
        <v>125550</v>
      </c>
      <c r="B86" s="131" t="s">
        <v>187</v>
      </c>
      <c r="C86" s="131" t="s">
        <v>379</v>
      </c>
      <c r="D86" s="141" t="s">
        <v>393</v>
      </c>
      <c r="E86" s="131"/>
      <c r="F86" s="4">
        <v>242</v>
      </c>
      <c r="G86" s="135" t="s">
        <v>425</v>
      </c>
      <c r="H86" s="135" t="s">
        <v>424</v>
      </c>
      <c r="L86" s="4">
        <f t="shared" si="2"/>
        <v>-231</v>
      </c>
      <c r="M86" s="243">
        <v>231</v>
      </c>
      <c r="O86" s="4" t="str">
        <f t="shared" si="3"/>
        <v/>
      </c>
    </row>
    <row r="87" spans="1:15" s="4" customFormat="1" ht="15">
      <c r="A87" s="132">
        <v>125560</v>
      </c>
      <c r="B87" s="131" t="s">
        <v>189</v>
      </c>
      <c r="C87" s="131" t="s">
        <v>190</v>
      </c>
      <c r="E87" s="131"/>
      <c r="F87" s="4">
        <v>250</v>
      </c>
      <c r="G87" s="135" t="s">
        <v>425</v>
      </c>
      <c r="H87" s="135" t="s">
        <v>424</v>
      </c>
      <c r="L87" s="4">
        <f t="shared" si="2"/>
        <v>-241</v>
      </c>
      <c r="M87" s="243">
        <v>241</v>
      </c>
      <c r="O87" s="4" t="str">
        <f t="shared" si="3"/>
        <v/>
      </c>
    </row>
    <row r="88" spans="1:15" s="4" customFormat="1" ht="15">
      <c r="A88" s="132">
        <v>125570</v>
      </c>
      <c r="B88" s="4" t="s">
        <v>336</v>
      </c>
      <c r="C88" s="131" t="s">
        <v>270</v>
      </c>
      <c r="E88" s="131"/>
      <c r="G88" s="135" t="s">
        <v>425</v>
      </c>
      <c r="H88" s="135" t="s">
        <v>424</v>
      </c>
      <c r="L88" s="4">
        <f t="shared" si="2"/>
        <v>-251</v>
      </c>
      <c r="M88" s="243">
        <v>251</v>
      </c>
      <c r="O88" s="4" t="str">
        <f t="shared" si="3"/>
        <v/>
      </c>
    </row>
    <row r="89" spans="1:15" s="4" customFormat="1" ht="15">
      <c r="A89" s="134">
        <v>125600</v>
      </c>
      <c r="B89" s="131" t="s">
        <v>219</v>
      </c>
      <c r="C89" s="131" t="s">
        <v>220</v>
      </c>
      <c r="E89" s="131"/>
      <c r="F89" s="4">
        <v>188</v>
      </c>
      <c r="G89" s="155">
        <v>2100080</v>
      </c>
      <c r="H89" s="248" t="s">
        <v>423</v>
      </c>
      <c r="I89" s="4">
        <v>180</v>
      </c>
      <c r="L89" s="4">
        <f t="shared" si="2"/>
        <v>-1</v>
      </c>
      <c r="M89" s="243">
        <v>181</v>
      </c>
      <c r="O89" s="4" t="str">
        <f t="shared" si="3"/>
        <v/>
      </c>
    </row>
    <row r="90" spans="1:15" s="4" customFormat="1" ht="15">
      <c r="A90" s="134">
        <v>125610</v>
      </c>
      <c r="B90" s="131" t="s">
        <v>221</v>
      </c>
      <c r="C90" s="131" t="s">
        <v>222</v>
      </c>
      <c r="E90" s="131"/>
      <c r="F90" s="4">
        <v>197</v>
      </c>
      <c r="G90" s="247">
        <v>2100110</v>
      </c>
      <c r="H90" s="248" t="s">
        <v>390</v>
      </c>
      <c r="I90" s="4">
        <v>195</v>
      </c>
      <c r="K90" s="131"/>
      <c r="L90" s="4">
        <f t="shared" si="2"/>
        <v>4</v>
      </c>
      <c r="M90" s="243">
        <v>191</v>
      </c>
      <c r="O90" s="4" t="str">
        <f t="shared" si="3"/>
        <v/>
      </c>
    </row>
    <row r="91" spans="1:15" s="4" customFormat="1" ht="15">
      <c r="A91" s="134">
        <v>125620</v>
      </c>
      <c r="B91" s="1" t="s">
        <v>223</v>
      </c>
      <c r="C91" s="1" t="s">
        <v>224</v>
      </c>
      <c r="D91" s="135" t="s">
        <v>395</v>
      </c>
      <c r="E91" s="131"/>
      <c r="F91" s="4">
        <v>212</v>
      </c>
      <c r="G91" s="249">
        <v>2100120</v>
      </c>
      <c r="H91" s="250" t="s">
        <v>385</v>
      </c>
      <c r="I91" s="4">
        <v>210</v>
      </c>
      <c r="J91" s="175">
        <v>2002030</v>
      </c>
      <c r="K91" s="162" t="s">
        <v>396</v>
      </c>
      <c r="L91" s="4">
        <f t="shared" si="2"/>
        <v>9</v>
      </c>
      <c r="M91" s="243">
        <v>201</v>
      </c>
      <c r="O91" s="4" t="str">
        <f t="shared" si="3"/>
        <v/>
      </c>
    </row>
    <row r="92" spans="1:15" s="4" customFormat="1" ht="15">
      <c r="A92" s="134">
        <v>125630</v>
      </c>
      <c r="B92" s="131" t="s">
        <v>165</v>
      </c>
      <c r="C92" s="131" t="s">
        <v>166</v>
      </c>
      <c r="E92" s="131"/>
      <c r="F92" s="4">
        <v>213</v>
      </c>
      <c r="G92" s="249">
        <v>2100120</v>
      </c>
      <c r="H92" s="250" t="s">
        <v>385</v>
      </c>
      <c r="I92" s="4">
        <v>210</v>
      </c>
      <c r="J92" s="175">
        <v>2002030</v>
      </c>
      <c r="K92" s="162" t="s">
        <v>396</v>
      </c>
      <c r="L92" s="4">
        <f t="shared" si="2"/>
        <v>-1</v>
      </c>
      <c r="M92" s="243">
        <v>211</v>
      </c>
      <c r="O92" s="4" t="str">
        <f t="shared" si="3"/>
        <v/>
      </c>
    </row>
    <row r="93" spans="1:15" s="4" customFormat="1" ht="15">
      <c r="A93" s="134">
        <v>125640</v>
      </c>
      <c r="B93" s="131" t="s">
        <v>227</v>
      </c>
      <c r="C93" s="131" t="s">
        <v>228</v>
      </c>
      <c r="E93" s="131"/>
      <c r="F93" s="4">
        <v>224</v>
      </c>
      <c r="G93" s="251">
        <v>2100130</v>
      </c>
      <c r="H93" s="252" t="s">
        <v>387</v>
      </c>
      <c r="I93" s="4">
        <v>225</v>
      </c>
      <c r="J93" s="207">
        <v>2002030</v>
      </c>
      <c r="K93" s="207" t="s">
        <v>396</v>
      </c>
      <c r="L93" s="4">
        <f t="shared" si="2"/>
        <v>4</v>
      </c>
      <c r="M93" s="243">
        <v>221</v>
      </c>
      <c r="O93" s="4" t="str">
        <f t="shared" si="3"/>
        <v/>
      </c>
    </row>
    <row r="94" spans="1:15" s="4" customFormat="1" ht="15">
      <c r="A94" s="134">
        <v>125650</v>
      </c>
      <c r="B94" s="131" t="s">
        <v>231</v>
      </c>
      <c r="C94" s="131" t="s">
        <v>232</v>
      </c>
      <c r="E94" s="131"/>
      <c r="F94" s="4">
        <v>239</v>
      </c>
      <c r="G94" s="135" t="s">
        <v>425</v>
      </c>
      <c r="H94" s="135" t="s">
        <v>424</v>
      </c>
      <c r="K94" s="131"/>
      <c r="L94" s="4">
        <f t="shared" si="2"/>
        <v>-231</v>
      </c>
      <c r="M94" s="243">
        <v>231</v>
      </c>
      <c r="O94" s="4" t="str">
        <f t="shared" si="3"/>
        <v/>
      </c>
    </row>
    <row r="95" spans="1:15" s="4" customFormat="1" ht="15">
      <c r="A95" s="134">
        <v>125660</v>
      </c>
      <c r="B95" s="4" t="s">
        <v>336</v>
      </c>
      <c r="C95" s="131" t="s">
        <v>270</v>
      </c>
      <c r="E95" s="131"/>
      <c r="G95" s="135" t="s">
        <v>425</v>
      </c>
      <c r="H95" s="135" t="s">
        <v>424</v>
      </c>
      <c r="K95" s="131"/>
      <c r="L95" s="4">
        <f t="shared" si="2"/>
        <v>-241</v>
      </c>
      <c r="M95" s="243">
        <v>241</v>
      </c>
      <c r="O95" s="4" t="str">
        <f t="shared" si="3"/>
        <v/>
      </c>
    </row>
    <row r="96" spans="1:15" s="4" customFormat="1" ht="15">
      <c r="A96" s="134">
        <v>125670</v>
      </c>
      <c r="B96" s="4" t="s">
        <v>336</v>
      </c>
      <c r="C96" s="131" t="s">
        <v>270</v>
      </c>
      <c r="E96" s="131"/>
      <c r="G96" s="135" t="s">
        <v>425</v>
      </c>
      <c r="H96" s="135" t="s">
        <v>424</v>
      </c>
      <c r="K96" s="131"/>
      <c r="L96" s="4">
        <f t="shared" si="2"/>
        <v>-251</v>
      </c>
      <c r="M96" s="243">
        <v>251</v>
      </c>
      <c r="O96" s="4" t="str">
        <f t="shared" si="3"/>
        <v/>
      </c>
    </row>
    <row r="97" spans="1:15" s="4" customFormat="1" ht="15">
      <c r="A97" s="130">
        <v>126300</v>
      </c>
      <c r="B97" s="4" t="s">
        <v>336</v>
      </c>
      <c r="C97" s="131" t="s">
        <v>270</v>
      </c>
      <c r="G97" s="153">
        <v>2100130</v>
      </c>
      <c r="H97" s="154" t="s">
        <v>387</v>
      </c>
      <c r="I97" s="154">
        <v>195</v>
      </c>
      <c r="J97" s="154">
        <v>2002010</v>
      </c>
      <c r="K97" s="154" t="s">
        <v>389</v>
      </c>
      <c r="L97" s="4">
        <f t="shared" si="2"/>
        <v>-3</v>
      </c>
      <c r="M97" s="243">
        <v>198</v>
      </c>
      <c r="O97" s="4" t="str">
        <f t="shared" si="3"/>
        <v/>
      </c>
    </row>
    <row r="98" spans="1:15" s="4" customFormat="1" ht="15">
      <c r="A98" s="130">
        <v>126310</v>
      </c>
      <c r="B98" s="131" t="s">
        <v>205</v>
      </c>
      <c r="C98" s="131" t="s">
        <v>206</v>
      </c>
      <c r="F98" s="4">
        <v>209</v>
      </c>
      <c r="G98" s="135" t="s">
        <v>425</v>
      </c>
      <c r="H98" s="135" t="s">
        <v>424</v>
      </c>
      <c r="K98" s="131"/>
      <c r="L98" s="4">
        <f t="shared" si="2"/>
        <v>-208</v>
      </c>
      <c r="M98" s="243">
        <v>208</v>
      </c>
      <c r="O98" s="4" t="str">
        <f t="shared" si="3"/>
        <v/>
      </c>
    </row>
    <row r="99" spans="1:15" s="4" customFormat="1" ht="15">
      <c r="A99" s="130">
        <v>126320</v>
      </c>
      <c r="B99" s="4" t="s">
        <v>336</v>
      </c>
      <c r="C99" s="131" t="s">
        <v>270</v>
      </c>
      <c r="G99" s="227" t="s">
        <v>425</v>
      </c>
      <c r="H99" s="135" t="s">
        <v>424</v>
      </c>
      <c r="K99" s="131"/>
      <c r="L99" s="4">
        <f t="shared" si="2"/>
        <v>-218</v>
      </c>
      <c r="M99" s="243">
        <v>218</v>
      </c>
      <c r="O99" s="4" t="str">
        <f t="shared" si="3"/>
        <v/>
      </c>
    </row>
    <row r="100" spans="1:15" s="4" customFormat="1" ht="15">
      <c r="A100" s="130">
        <v>126330</v>
      </c>
      <c r="B100" s="4" t="s">
        <v>336</v>
      </c>
      <c r="C100" s="131" t="s">
        <v>270</v>
      </c>
      <c r="G100" s="227" t="s">
        <v>425</v>
      </c>
      <c r="H100" s="135" t="s">
        <v>424</v>
      </c>
      <c r="K100" s="131"/>
      <c r="L100" s="4">
        <f t="shared" si="2"/>
        <v>-228</v>
      </c>
      <c r="M100" s="243">
        <v>228</v>
      </c>
      <c r="O100" s="4" t="str">
        <f t="shared" si="3"/>
        <v/>
      </c>
    </row>
    <row r="101" spans="1:15" s="4" customFormat="1" ht="15">
      <c r="A101" s="130">
        <v>126340</v>
      </c>
      <c r="B101" s="4" t="s">
        <v>336</v>
      </c>
      <c r="C101" s="131" t="s">
        <v>270</v>
      </c>
      <c r="G101" s="227" t="s">
        <v>425</v>
      </c>
      <c r="H101" s="135" t="s">
        <v>424</v>
      </c>
      <c r="K101" s="131"/>
      <c r="L101" s="4">
        <f t="shared" si="2"/>
        <v>-238</v>
      </c>
      <c r="M101" s="243">
        <v>238</v>
      </c>
      <c r="O101" s="4" t="str">
        <f t="shared" si="3"/>
        <v/>
      </c>
    </row>
    <row r="102" spans="1:15" s="4" customFormat="1" ht="15">
      <c r="A102" s="130">
        <v>126350</v>
      </c>
      <c r="B102" s="4" t="s">
        <v>336</v>
      </c>
      <c r="C102" s="131" t="s">
        <v>270</v>
      </c>
      <c r="G102" s="227" t="s">
        <v>425</v>
      </c>
      <c r="H102" s="135" t="s">
        <v>424</v>
      </c>
      <c r="K102" s="131"/>
      <c r="L102" s="4">
        <f t="shared" si="2"/>
        <v>-248</v>
      </c>
      <c r="M102" s="243">
        <v>248</v>
      </c>
      <c r="O102" s="4" t="str">
        <f t="shared" si="3"/>
        <v/>
      </c>
    </row>
    <row r="103" spans="1:15" s="4" customFormat="1" ht="15">
      <c r="A103" s="130">
        <v>126360</v>
      </c>
      <c r="B103" s="4" t="s">
        <v>336</v>
      </c>
      <c r="C103" s="131" t="s">
        <v>270</v>
      </c>
      <c r="G103" s="227" t="s">
        <v>425</v>
      </c>
      <c r="H103" s="135" t="s">
        <v>424</v>
      </c>
      <c r="K103" s="131"/>
      <c r="L103" s="4">
        <f t="shared" si="2"/>
        <v>-258</v>
      </c>
      <c r="M103" s="243">
        <v>258</v>
      </c>
      <c r="O103" s="4" t="str">
        <f t="shared" si="3"/>
        <v/>
      </c>
    </row>
    <row r="104" spans="1:15" s="4" customFormat="1" ht="15">
      <c r="A104" s="130">
        <v>126370</v>
      </c>
      <c r="B104" s="4" t="s">
        <v>336</v>
      </c>
      <c r="C104" s="131" t="s">
        <v>270</v>
      </c>
      <c r="G104" s="227" t="s">
        <v>425</v>
      </c>
      <c r="H104" s="135" t="s">
        <v>424</v>
      </c>
      <c r="K104" s="131"/>
      <c r="L104" s="4">
        <f t="shared" si="2"/>
        <v>-268</v>
      </c>
      <c r="M104" s="243">
        <v>268</v>
      </c>
      <c r="O104" s="4" t="str">
        <f t="shared" si="3"/>
        <v/>
      </c>
    </row>
    <row r="105" spans="1:15" s="4" customFormat="1" ht="15">
      <c r="A105" s="132">
        <v>126500</v>
      </c>
      <c r="B105" s="131" t="s">
        <v>155</v>
      </c>
      <c r="C105" s="131" t="s">
        <v>156</v>
      </c>
      <c r="E105" s="131"/>
      <c r="F105" s="4">
        <v>199</v>
      </c>
      <c r="G105" s="146">
        <v>2100120</v>
      </c>
      <c r="H105" s="147" t="s">
        <v>385</v>
      </c>
      <c r="I105" s="146">
        <v>195</v>
      </c>
      <c r="J105" s="147">
        <v>2002020</v>
      </c>
      <c r="K105" s="146" t="s">
        <v>386</v>
      </c>
      <c r="L105" s="4">
        <f t="shared" si="2"/>
        <v>-3</v>
      </c>
      <c r="M105" s="243">
        <v>198</v>
      </c>
      <c r="O105" s="4" t="str">
        <f t="shared" si="3"/>
        <v/>
      </c>
    </row>
    <row r="106" spans="1:15" s="4" customFormat="1" ht="15">
      <c r="A106" s="132">
        <v>126510</v>
      </c>
      <c r="B106" s="131" t="s">
        <v>127</v>
      </c>
      <c r="C106" s="131" t="s">
        <v>128</v>
      </c>
      <c r="E106" s="131"/>
      <c r="F106" s="4">
        <v>210</v>
      </c>
      <c r="G106" s="180">
        <v>2100107</v>
      </c>
      <c r="H106" s="233" t="s">
        <v>409</v>
      </c>
      <c r="I106" s="233">
        <v>210</v>
      </c>
      <c r="L106" s="4">
        <f t="shared" si="2"/>
        <v>2</v>
      </c>
      <c r="M106" s="243">
        <v>208</v>
      </c>
      <c r="O106" s="4" t="str">
        <f t="shared" si="3"/>
        <v/>
      </c>
    </row>
    <row r="107" spans="1:15" s="4" customFormat="1" ht="15">
      <c r="A107" s="132">
        <v>126520</v>
      </c>
      <c r="B107" s="131" t="s">
        <v>101</v>
      </c>
      <c r="C107" s="131" t="s">
        <v>102</v>
      </c>
      <c r="E107" s="131"/>
      <c r="F107" s="4">
        <v>225</v>
      </c>
      <c r="G107" s="135" t="s">
        <v>425</v>
      </c>
      <c r="H107" s="135" t="s">
        <v>424</v>
      </c>
      <c r="L107" s="4">
        <f t="shared" si="2"/>
        <v>-218</v>
      </c>
      <c r="M107" s="243">
        <v>218</v>
      </c>
      <c r="O107" s="4" t="str">
        <f t="shared" si="3"/>
        <v/>
      </c>
    </row>
    <row r="108" spans="1:15" s="4" customFormat="1" ht="15">
      <c r="A108" s="132">
        <v>126530</v>
      </c>
      <c r="B108" s="131" t="s">
        <v>187</v>
      </c>
      <c r="C108" s="131" t="s">
        <v>379</v>
      </c>
      <c r="D108" s="141" t="s">
        <v>393</v>
      </c>
      <c r="E108" s="131"/>
      <c r="F108" s="4">
        <v>242</v>
      </c>
      <c r="G108" s="135" t="s">
        <v>425</v>
      </c>
      <c r="H108" s="135" t="s">
        <v>424</v>
      </c>
      <c r="L108" s="4">
        <f t="shared" si="2"/>
        <v>-228</v>
      </c>
      <c r="M108" s="243">
        <v>228</v>
      </c>
      <c r="O108" s="4" t="str">
        <f t="shared" si="3"/>
        <v/>
      </c>
    </row>
    <row r="109" spans="1:15" s="4" customFormat="1" ht="15">
      <c r="A109" s="132">
        <v>126540</v>
      </c>
      <c r="B109" s="4" t="s">
        <v>336</v>
      </c>
      <c r="C109" s="131" t="s">
        <v>270</v>
      </c>
      <c r="E109" s="131"/>
      <c r="G109" s="135" t="s">
        <v>425</v>
      </c>
      <c r="H109" s="135" t="s">
        <v>424</v>
      </c>
      <c r="L109" s="4">
        <f t="shared" si="2"/>
        <v>-238</v>
      </c>
      <c r="M109" s="243">
        <v>238</v>
      </c>
      <c r="O109" s="4" t="str">
        <f t="shared" si="3"/>
        <v/>
      </c>
    </row>
    <row r="110" spans="1:15" s="4" customFormat="1" ht="15">
      <c r="A110" s="132">
        <v>126550</v>
      </c>
      <c r="B110" s="131" t="s">
        <v>189</v>
      </c>
      <c r="C110" s="131" t="s">
        <v>190</v>
      </c>
      <c r="E110" s="131"/>
      <c r="F110" s="4">
        <v>250</v>
      </c>
      <c r="G110" s="135" t="s">
        <v>425</v>
      </c>
      <c r="H110" s="135" t="s">
        <v>424</v>
      </c>
      <c r="L110" s="4">
        <f t="shared" si="2"/>
        <v>-248</v>
      </c>
      <c r="M110" s="243">
        <v>248</v>
      </c>
      <c r="O110" s="4" t="str">
        <f t="shared" si="3"/>
        <v/>
      </c>
    </row>
    <row r="111" spans="1:15" s="4" customFormat="1" ht="15">
      <c r="A111" s="132">
        <v>126560</v>
      </c>
      <c r="B111" s="4" t="s">
        <v>336</v>
      </c>
      <c r="C111" s="131" t="s">
        <v>270</v>
      </c>
      <c r="E111" s="131"/>
      <c r="G111" s="135" t="s">
        <v>425</v>
      </c>
      <c r="H111" s="135" t="s">
        <v>424</v>
      </c>
      <c r="L111" s="4">
        <f t="shared" si="2"/>
        <v>-258</v>
      </c>
      <c r="M111" s="243">
        <v>258</v>
      </c>
      <c r="O111" s="4" t="str">
        <f t="shared" si="3"/>
        <v/>
      </c>
    </row>
    <row r="112" spans="1:15" s="4" customFormat="1" ht="15">
      <c r="A112" s="132">
        <v>126570</v>
      </c>
      <c r="B112" s="4" t="s">
        <v>336</v>
      </c>
      <c r="C112" s="131" t="s">
        <v>270</v>
      </c>
      <c r="E112" s="131"/>
      <c r="G112" s="135" t="s">
        <v>425</v>
      </c>
      <c r="H112" s="135" t="s">
        <v>424</v>
      </c>
      <c r="L112" s="4">
        <f t="shared" si="2"/>
        <v>-268</v>
      </c>
      <c r="M112" s="243">
        <v>268</v>
      </c>
      <c r="O112" s="4" t="str">
        <f t="shared" si="3"/>
        <v/>
      </c>
    </row>
    <row r="113" spans="1:15" s="4" customFormat="1" ht="15">
      <c r="A113" s="134">
        <v>126600</v>
      </c>
      <c r="B113" s="131" t="s">
        <v>221</v>
      </c>
      <c r="C113" s="131" t="s">
        <v>96</v>
      </c>
      <c r="D113" s="4" t="s">
        <v>375</v>
      </c>
      <c r="E113" s="131" t="s">
        <v>374</v>
      </c>
      <c r="F113" s="4">
        <v>197</v>
      </c>
      <c r="G113" s="247">
        <v>2100110</v>
      </c>
      <c r="H113" s="248" t="s">
        <v>390</v>
      </c>
      <c r="I113" s="4">
        <v>195</v>
      </c>
      <c r="L113" s="4">
        <f t="shared" si="2"/>
        <v>-3</v>
      </c>
      <c r="M113" s="243">
        <v>198</v>
      </c>
      <c r="O113" s="4" t="str">
        <f t="shared" si="3"/>
        <v/>
      </c>
    </row>
    <row r="114" spans="1:15" s="4" customFormat="1" ht="15">
      <c r="A114" s="134">
        <v>126610</v>
      </c>
      <c r="B114" s="1" t="s">
        <v>223</v>
      </c>
      <c r="C114" s="1" t="s">
        <v>224</v>
      </c>
      <c r="D114" s="135" t="s">
        <v>395</v>
      </c>
      <c r="E114" s="131"/>
      <c r="F114" s="4">
        <v>212</v>
      </c>
      <c r="G114" s="249">
        <v>2100120</v>
      </c>
      <c r="H114" s="250" t="s">
        <v>385</v>
      </c>
      <c r="I114" s="4">
        <v>210</v>
      </c>
      <c r="J114" s="175">
        <v>2002030</v>
      </c>
      <c r="K114" s="162" t="s">
        <v>396</v>
      </c>
      <c r="L114" s="4">
        <f t="shared" si="2"/>
        <v>2</v>
      </c>
      <c r="M114" s="243">
        <v>208</v>
      </c>
      <c r="O114" s="4" t="str">
        <f t="shared" si="3"/>
        <v/>
      </c>
    </row>
    <row r="115" spans="1:15" s="4" customFormat="1" ht="15">
      <c r="A115" s="134">
        <v>126620</v>
      </c>
      <c r="B115" s="131" t="s">
        <v>227</v>
      </c>
      <c r="C115" s="131" t="s">
        <v>270</v>
      </c>
      <c r="E115" s="131"/>
      <c r="F115" s="4">
        <v>224</v>
      </c>
      <c r="G115" s="251">
        <v>2100130</v>
      </c>
      <c r="H115" s="252" t="s">
        <v>387</v>
      </c>
      <c r="I115" s="4">
        <v>225</v>
      </c>
      <c r="J115" s="207">
        <v>2002030</v>
      </c>
      <c r="K115" s="207" t="s">
        <v>396</v>
      </c>
      <c r="L115" s="4">
        <f t="shared" si="2"/>
        <v>7</v>
      </c>
      <c r="M115" s="243">
        <v>218</v>
      </c>
      <c r="O115" s="4" t="str">
        <f t="shared" si="3"/>
        <v/>
      </c>
    </row>
    <row r="116" spans="1:15" s="4" customFormat="1" ht="15">
      <c r="A116" s="134">
        <v>126630</v>
      </c>
      <c r="B116" s="131" t="s">
        <v>229</v>
      </c>
      <c r="C116" s="131" t="s">
        <v>270</v>
      </c>
      <c r="E116" s="131"/>
      <c r="F116" s="4">
        <v>228</v>
      </c>
      <c r="G116" s="251">
        <v>2100130</v>
      </c>
      <c r="H116" s="252" t="s">
        <v>387</v>
      </c>
      <c r="I116" s="4">
        <v>225</v>
      </c>
      <c r="J116" s="207">
        <v>2002030</v>
      </c>
      <c r="K116" s="207" t="s">
        <v>396</v>
      </c>
      <c r="L116" s="4">
        <f t="shared" si="2"/>
        <v>-3</v>
      </c>
      <c r="M116" s="243">
        <v>228</v>
      </c>
      <c r="O116" s="4" t="str">
        <f t="shared" si="3"/>
        <v/>
      </c>
    </row>
    <row r="117" spans="1:15" s="4" customFormat="1" ht="15">
      <c r="A117" s="134">
        <v>126640</v>
      </c>
      <c r="B117" s="131" t="s">
        <v>231</v>
      </c>
      <c r="C117" s="131" t="s">
        <v>270</v>
      </c>
      <c r="E117" s="131"/>
      <c r="F117" s="4">
        <v>239</v>
      </c>
      <c r="G117" s="135" t="s">
        <v>425</v>
      </c>
      <c r="H117" s="135" t="s">
        <v>424</v>
      </c>
      <c r="L117" s="4">
        <f t="shared" si="2"/>
        <v>-238</v>
      </c>
      <c r="M117" s="243">
        <v>238</v>
      </c>
      <c r="O117" s="4" t="str">
        <f t="shared" si="3"/>
        <v/>
      </c>
    </row>
    <row r="118" spans="1:15" s="4" customFormat="1" ht="15">
      <c r="A118" s="134">
        <v>126650</v>
      </c>
      <c r="B118" s="4" t="s">
        <v>336</v>
      </c>
      <c r="C118" s="131" t="s">
        <v>270</v>
      </c>
      <c r="E118" s="131"/>
      <c r="G118" s="135" t="s">
        <v>425</v>
      </c>
      <c r="H118" s="135" t="s">
        <v>424</v>
      </c>
      <c r="L118" s="4">
        <f t="shared" si="2"/>
        <v>-248</v>
      </c>
      <c r="M118" s="243">
        <v>248</v>
      </c>
      <c r="O118" s="4" t="str">
        <f t="shared" si="3"/>
        <v/>
      </c>
    </row>
    <row r="119" spans="1:15" s="4" customFormat="1" ht="15">
      <c r="A119" s="134">
        <v>126660</v>
      </c>
      <c r="B119" s="4" t="s">
        <v>336</v>
      </c>
      <c r="C119" s="131" t="s">
        <v>270</v>
      </c>
      <c r="E119" s="131"/>
      <c r="G119" s="135" t="s">
        <v>425</v>
      </c>
      <c r="H119" s="135" t="s">
        <v>424</v>
      </c>
      <c r="L119" s="4">
        <f t="shared" si="2"/>
        <v>-258</v>
      </c>
      <c r="M119" s="243">
        <v>258</v>
      </c>
      <c r="O119" s="4" t="str">
        <f t="shared" si="3"/>
        <v/>
      </c>
    </row>
    <row r="120" spans="1:15" s="4" customFormat="1" ht="15">
      <c r="A120" s="134">
        <v>126670</v>
      </c>
      <c r="B120" s="4" t="s">
        <v>336</v>
      </c>
      <c r="C120" s="131" t="s">
        <v>270</v>
      </c>
      <c r="E120" s="131"/>
      <c r="G120" s="135" t="s">
        <v>425</v>
      </c>
      <c r="H120" s="135" t="s">
        <v>424</v>
      </c>
      <c r="L120" s="4">
        <f t="shared" si="2"/>
        <v>-268</v>
      </c>
      <c r="M120" s="243">
        <v>268</v>
      </c>
      <c r="O120" s="4" t="str">
        <f t="shared" si="3"/>
        <v/>
      </c>
    </row>
    <row r="121" spans="1:15" s="4" customFormat="1">
      <c r="A121" s="133">
        <v>220300</v>
      </c>
      <c r="B121" s="4" t="s">
        <v>336</v>
      </c>
      <c r="C121" s="4" t="s">
        <v>274</v>
      </c>
      <c r="G121" s="227" t="s">
        <v>425</v>
      </c>
      <c r="H121" s="135" t="s">
        <v>424</v>
      </c>
      <c r="L121" s="4">
        <f t="shared" si="2"/>
        <v>-73</v>
      </c>
      <c r="M121" s="243">
        <v>73</v>
      </c>
      <c r="O121" s="4" t="str">
        <f t="shared" si="3"/>
        <v/>
      </c>
    </row>
    <row r="122" spans="1:15" s="4" customFormat="1">
      <c r="A122" s="133">
        <v>220310</v>
      </c>
      <c r="B122" s="4" t="s">
        <v>336</v>
      </c>
      <c r="C122" s="4" t="s">
        <v>274</v>
      </c>
      <c r="G122" s="227" t="s">
        <v>425</v>
      </c>
      <c r="H122" s="135" t="s">
        <v>424</v>
      </c>
      <c r="L122" s="4">
        <f t="shared" si="2"/>
        <v>-83</v>
      </c>
      <c r="M122" s="243">
        <v>83</v>
      </c>
      <c r="O122" s="4" t="str">
        <f t="shared" si="3"/>
        <v/>
      </c>
    </row>
    <row r="123" spans="1:15" s="4" customFormat="1">
      <c r="A123" s="133">
        <v>220320</v>
      </c>
      <c r="B123" s="4" t="s">
        <v>336</v>
      </c>
      <c r="C123" s="4" t="s">
        <v>274</v>
      </c>
      <c r="G123" s="227" t="s">
        <v>425</v>
      </c>
      <c r="H123" s="135" t="s">
        <v>424</v>
      </c>
      <c r="L123" s="4">
        <f t="shared" si="2"/>
        <v>-93</v>
      </c>
      <c r="M123" s="243">
        <v>93</v>
      </c>
      <c r="O123" s="4" t="str">
        <f t="shared" si="3"/>
        <v/>
      </c>
    </row>
    <row r="124" spans="1:15" s="4" customFormat="1">
      <c r="A124" s="133">
        <v>220330</v>
      </c>
      <c r="B124" s="4" t="s">
        <v>336</v>
      </c>
      <c r="C124" s="4" t="s">
        <v>274</v>
      </c>
      <c r="G124" s="227" t="s">
        <v>425</v>
      </c>
      <c r="H124" s="135" t="s">
        <v>424</v>
      </c>
      <c r="L124" s="4">
        <f t="shared" si="2"/>
        <v>-103</v>
      </c>
      <c r="M124" s="243">
        <v>103</v>
      </c>
      <c r="O124" s="4" t="str">
        <f t="shared" si="3"/>
        <v/>
      </c>
    </row>
    <row r="125" spans="1:15" s="4" customFormat="1" ht="15">
      <c r="A125" s="133">
        <v>220340</v>
      </c>
      <c r="B125" s="131" t="s">
        <v>109</v>
      </c>
      <c r="C125" s="131" t="s">
        <v>110</v>
      </c>
      <c r="F125" s="4">
        <v>119</v>
      </c>
      <c r="G125" s="142">
        <v>2100010</v>
      </c>
      <c r="H125" s="143" t="s">
        <v>383</v>
      </c>
      <c r="I125" s="4">
        <v>120</v>
      </c>
      <c r="L125" s="4">
        <f t="shared" si="2"/>
        <v>7</v>
      </c>
      <c r="M125" s="243">
        <v>113</v>
      </c>
      <c r="O125" s="4" t="str">
        <f t="shared" si="3"/>
        <v/>
      </c>
    </row>
    <row r="126" spans="1:15" s="4" customFormat="1" ht="15">
      <c r="A126" s="133">
        <v>220350</v>
      </c>
      <c r="B126" s="131" t="s">
        <v>109</v>
      </c>
      <c r="C126" s="131" t="s">
        <v>110</v>
      </c>
      <c r="F126" s="4">
        <v>119</v>
      </c>
      <c r="G126" s="142">
        <v>2100010</v>
      </c>
      <c r="H126" s="143" t="s">
        <v>383</v>
      </c>
      <c r="I126" s="4">
        <v>120</v>
      </c>
      <c r="L126" s="4">
        <f t="shared" si="2"/>
        <v>-3</v>
      </c>
      <c r="M126" s="243">
        <v>123</v>
      </c>
      <c r="O126" s="4" t="str">
        <f t="shared" si="3"/>
        <v/>
      </c>
    </row>
    <row r="127" spans="1:15" s="4" customFormat="1" ht="15">
      <c r="A127" s="133">
        <v>220360</v>
      </c>
      <c r="B127" s="4" t="s">
        <v>277</v>
      </c>
      <c r="C127" s="4" t="s">
        <v>273</v>
      </c>
      <c r="F127" s="4">
        <v>135</v>
      </c>
      <c r="G127" s="142">
        <v>2100031</v>
      </c>
      <c r="H127" s="143" t="s">
        <v>381</v>
      </c>
      <c r="I127" s="4">
        <v>135</v>
      </c>
      <c r="L127" s="4">
        <f t="shared" si="2"/>
        <v>2</v>
      </c>
      <c r="M127" s="243">
        <v>133</v>
      </c>
      <c r="O127" s="4" t="str">
        <f t="shared" si="3"/>
        <v/>
      </c>
    </row>
    <row r="128" spans="1:15" s="4" customFormat="1" ht="15">
      <c r="A128" s="133">
        <v>220370</v>
      </c>
      <c r="B128" s="131" t="s">
        <v>191</v>
      </c>
      <c r="C128" s="131" t="s">
        <v>192</v>
      </c>
      <c r="F128" s="4">
        <v>144</v>
      </c>
      <c r="G128" s="142">
        <v>2100060</v>
      </c>
      <c r="H128" s="143" t="s">
        <v>422</v>
      </c>
      <c r="I128" s="4">
        <v>150</v>
      </c>
      <c r="L128" s="4">
        <f t="shared" si="2"/>
        <v>7</v>
      </c>
      <c r="M128" s="243">
        <v>143</v>
      </c>
      <c r="O128" s="4" t="str">
        <f t="shared" si="3"/>
        <v/>
      </c>
    </row>
    <row r="129" spans="1:15" s="4" customFormat="1">
      <c r="A129" s="133">
        <v>220500</v>
      </c>
      <c r="B129" s="4" t="s">
        <v>336</v>
      </c>
      <c r="C129" s="4" t="s">
        <v>274</v>
      </c>
      <c r="G129" s="135" t="s">
        <v>425</v>
      </c>
      <c r="H129" s="135" t="s">
        <v>424</v>
      </c>
      <c r="L129" s="4">
        <f t="shared" ref="L129:L192" si="4">I129-M129</f>
        <v>-73</v>
      </c>
      <c r="M129" s="243">
        <v>73</v>
      </c>
      <c r="O129" s="4" t="str">
        <f t="shared" si="3"/>
        <v/>
      </c>
    </row>
    <row r="130" spans="1:15" s="4" customFormat="1">
      <c r="A130" s="133">
        <v>220510</v>
      </c>
      <c r="B130" s="4" t="s">
        <v>336</v>
      </c>
      <c r="C130" s="4" t="s">
        <v>274</v>
      </c>
      <c r="G130" s="135" t="s">
        <v>425</v>
      </c>
      <c r="H130" s="135" t="s">
        <v>424</v>
      </c>
      <c r="L130" s="4">
        <f t="shared" si="4"/>
        <v>-83</v>
      </c>
      <c r="M130" s="243">
        <v>83</v>
      </c>
      <c r="O130" s="4" t="str">
        <f t="shared" ref="O130:O193" si="5">IF(L130&gt;10,L130,"")</f>
        <v/>
      </c>
    </row>
    <row r="131" spans="1:15" s="4" customFormat="1">
      <c r="A131" s="133">
        <v>220520</v>
      </c>
      <c r="B131" s="4" t="s">
        <v>336</v>
      </c>
      <c r="C131" s="4" t="s">
        <v>274</v>
      </c>
      <c r="G131" s="135" t="s">
        <v>425</v>
      </c>
      <c r="H131" s="135" t="s">
        <v>424</v>
      </c>
      <c r="L131" s="4">
        <f t="shared" si="4"/>
        <v>-93</v>
      </c>
      <c r="M131" s="243">
        <v>93</v>
      </c>
      <c r="O131" s="4" t="str">
        <f t="shared" si="5"/>
        <v/>
      </c>
    </row>
    <row r="132" spans="1:15" s="4" customFormat="1">
      <c r="A132" s="133">
        <v>220530</v>
      </c>
      <c r="B132" s="4" t="s">
        <v>336</v>
      </c>
      <c r="C132" s="4" t="s">
        <v>274</v>
      </c>
      <c r="G132" s="135" t="s">
        <v>425</v>
      </c>
      <c r="H132" s="135" t="s">
        <v>424</v>
      </c>
      <c r="L132" s="4">
        <f t="shared" si="4"/>
        <v>-103</v>
      </c>
      <c r="M132" s="243">
        <v>103</v>
      </c>
      <c r="O132" s="4" t="str">
        <f t="shared" si="5"/>
        <v/>
      </c>
    </row>
    <row r="133" spans="1:15" s="4" customFormat="1">
      <c r="A133" s="133">
        <v>220540</v>
      </c>
      <c r="B133" s="4" t="s">
        <v>336</v>
      </c>
      <c r="C133" s="4" t="s">
        <v>274</v>
      </c>
      <c r="G133" s="135" t="s">
        <v>425</v>
      </c>
      <c r="H133" s="135" t="s">
        <v>424</v>
      </c>
      <c r="L133" s="4">
        <f t="shared" si="4"/>
        <v>-113</v>
      </c>
      <c r="M133" s="243">
        <v>113</v>
      </c>
      <c r="O133" s="4" t="str">
        <f t="shared" si="5"/>
        <v/>
      </c>
    </row>
    <row r="134" spans="1:15" s="4" customFormat="1">
      <c r="A134" s="133">
        <v>220550</v>
      </c>
      <c r="B134" s="4" t="s">
        <v>336</v>
      </c>
      <c r="C134" s="4" t="s">
        <v>274</v>
      </c>
      <c r="G134" s="135" t="s">
        <v>425</v>
      </c>
      <c r="H134" s="135" t="s">
        <v>424</v>
      </c>
      <c r="L134" s="4">
        <f t="shared" si="4"/>
        <v>-123</v>
      </c>
      <c r="M134" s="243">
        <v>123</v>
      </c>
      <c r="O134" s="4" t="str">
        <f t="shared" si="5"/>
        <v/>
      </c>
    </row>
    <row r="135" spans="1:15" s="4" customFormat="1" ht="15">
      <c r="A135" s="133">
        <v>220560</v>
      </c>
      <c r="B135" s="131" t="s">
        <v>137</v>
      </c>
      <c r="C135" s="131" t="s">
        <v>138</v>
      </c>
      <c r="D135" s="4" t="s">
        <v>276</v>
      </c>
      <c r="E135" s="4" t="s">
        <v>279</v>
      </c>
      <c r="F135" s="4">
        <v>137</v>
      </c>
      <c r="G135" s="144">
        <v>2100020</v>
      </c>
      <c r="H135" s="145" t="s">
        <v>384</v>
      </c>
      <c r="I135" s="4">
        <v>135</v>
      </c>
      <c r="K135" s="131"/>
      <c r="L135" s="4">
        <f t="shared" si="4"/>
        <v>2</v>
      </c>
      <c r="M135" s="243">
        <v>133</v>
      </c>
      <c r="O135" s="4" t="str">
        <f t="shared" si="5"/>
        <v/>
      </c>
    </row>
    <row r="136" spans="1:15" s="4" customFormat="1" ht="15">
      <c r="A136" s="133">
        <v>220570</v>
      </c>
      <c r="B136" s="131" t="s">
        <v>157</v>
      </c>
      <c r="C136" s="131" t="s">
        <v>158</v>
      </c>
      <c r="D136" s="4" t="s">
        <v>276</v>
      </c>
      <c r="E136" s="4" t="s">
        <v>279</v>
      </c>
      <c r="F136" s="4">
        <v>149</v>
      </c>
      <c r="G136" s="145">
        <v>2100040</v>
      </c>
      <c r="H136" s="145" t="s">
        <v>398</v>
      </c>
      <c r="I136" s="176">
        <v>150</v>
      </c>
      <c r="L136" s="4">
        <f t="shared" si="4"/>
        <v>7</v>
      </c>
      <c r="M136" s="243">
        <v>143</v>
      </c>
      <c r="O136" s="4" t="str">
        <f t="shared" si="5"/>
        <v/>
      </c>
    </row>
    <row r="137" spans="1:15" s="4" customFormat="1">
      <c r="A137" s="133">
        <v>220600</v>
      </c>
      <c r="B137" s="4" t="s">
        <v>336</v>
      </c>
      <c r="D137" s="4" t="s">
        <v>291</v>
      </c>
      <c r="E137" s="4" t="s">
        <v>292</v>
      </c>
      <c r="G137" s="58"/>
      <c r="L137" s="4">
        <f t="shared" si="4"/>
        <v>-73</v>
      </c>
      <c r="M137" s="243">
        <v>73</v>
      </c>
      <c r="O137" s="4" t="str">
        <f t="shared" si="5"/>
        <v/>
      </c>
    </row>
    <row r="138" spans="1:15" s="4" customFormat="1">
      <c r="A138" s="133">
        <v>220610</v>
      </c>
      <c r="B138" s="4" t="s">
        <v>336</v>
      </c>
      <c r="D138" s="4" t="s">
        <v>291</v>
      </c>
      <c r="E138" s="4" t="s">
        <v>292</v>
      </c>
      <c r="G138" s="58"/>
      <c r="L138" s="4">
        <f t="shared" si="4"/>
        <v>-83</v>
      </c>
      <c r="M138" s="243">
        <v>83</v>
      </c>
      <c r="O138" s="4" t="str">
        <f t="shared" si="5"/>
        <v/>
      </c>
    </row>
    <row r="139" spans="1:15" s="4" customFormat="1">
      <c r="A139" s="133">
        <v>220620</v>
      </c>
      <c r="B139" s="4" t="s">
        <v>336</v>
      </c>
      <c r="D139" s="4" t="s">
        <v>291</v>
      </c>
      <c r="E139" s="4" t="s">
        <v>292</v>
      </c>
      <c r="G139" s="58"/>
      <c r="L139" s="4">
        <f t="shared" si="4"/>
        <v>-93</v>
      </c>
      <c r="M139" s="243">
        <v>93</v>
      </c>
      <c r="O139" s="4" t="str">
        <f t="shared" si="5"/>
        <v/>
      </c>
    </row>
    <row r="140" spans="1:15" s="4" customFormat="1">
      <c r="A140" s="133">
        <v>220630</v>
      </c>
      <c r="B140" s="4" t="s">
        <v>336</v>
      </c>
      <c r="D140" s="4" t="s">
        <v>291</v>
      </c>
      <c r="E140" s="4" t="s">
        <v>292</v>
      </c>
      <c r="G140" s="58"/>
      <c r="L140" s="4">
        <f t="shared" si="4"/>
        <v>-103</v>
      </c>
      <c r="M140" s="243">
        <v>103</v>
      </c>
      <c r="O140" s="4" t="str">
        <f t="shared" si="5"/>
        <v/>
      </c>
    </row>
    <row r="141" spans="1:15" s="4" customFormat="1">
      <c r="A141" s="133">
        <v>220640</v>
      </c>
      <c r="B141" s="4" t="s">
        <v>336</v>
      </c>
      <c r="D141" s="4" t="s">
        <v>291</v>
      </c>
      <c r="E141" s="4" t="s">
        <v>292</v>
      </c>
      <c r="G141" s="58"/>
      <c r="L141" s="4">
        <f t="shared" si="4"/>
        <v>-113</v>
      </c>
      <c r="M141" s="243">
        <v>113</v>
      </c>
      <c r="O141" s="4" t="str">
        <f t="shared" si="5"/>
        <v/>
      </c>
    </row>
    <row r="142" spans="1:15" s="4" customFormat="1">
      <c r="A142" s="133">
        <v>220650</v>
      </c>
      <c r="B142" s="4" t="s">
        <v>336</v>
      </c>
      <c r="D142" s="4" t="s">
        <v>291</v>
      </c>
      <c r="E142" s="4" t="s">
        <v>292</v>
      </c>
      <c r="G142" s="58"/>
      <c r="L142" s="4">
        <f t="shared" si="4"/>
        <v>-123</v>
      </c>
      <c r="M142" s="243">
        <v>123</v>
      </c>
      <c r="O142" s="4" t="str">
        <f t="shared" si="5"/>
        <v/>
      </c>
    </row>
    <row r="143" spans="1:15" s="4" customFormat="1">
      <c r="A143" s="133">
        <v>220660</v>
      </c>
      <c r="B143" s="4" t="s">
        <v>336</v>
      </c>
      <c r="D143" s="4" t="s">
        <v>291</v>
      </c>
      <c r="E143" s="4" t="s">
        <v>292</v>
      </c>
      <c r="G143" s="58"/>
      <c r="L143" s="4">
        <f t="shared" si="4"/>
        <v>-133</v>
      </c>
      <c r="M143" s="243">
        <v>133</v>
      </c>
      <c r="O143" s="4" t="str">
        <f t="shared" si="5"/>
        <v/>
      </c>
    </row>
    <row r="144" spans="1:15" s="4" customFormat="1">
      <c r="A144" s="133">
        <v>220670</v>
      </c>
      <c r="B144" s="4" t="s">
        <v>336</v>
      </c>
      <c r="D144" s="4" t="s">
        <v>291</v>
      </c>
      <c r="E144" s="4" t="s">
        <v>292</v>
      </c>
      <c r="G144" s="58"/>
      <c r="L144" s="4">
        <f t="shared" si="4"/>
        <v>-143</v>
      </c>
      <c r="M144" s="243">
        <v>143</v>
      </c>
      <c r="O144" s="4" t="str">
        <f t="shared" si="5"/>
        <v/>
      </c>
    </row>
    <row r="145" spans="1:15" s="4" customFormat="1">
      <c r="A145" s="133">
        <v>222300</v>
      </c>
      <c r="B145" s="4" t="s">
        <v>336</v>
      </c>
      <c r="C145" s="4" t="s">
        <v>274</v>
      </c>
      <c r="G145" s="227" t="s">
        <v>425</v>
      </c>
      <c r="H145" s="135" t="s">
        <v>424</v>
      </c>
      <c r="L145" s="4">
        <f t="shared" si="4"/>
        <v>-94</v>
      </c>
      <c r="M145" s="243">
        <v>94</v>
      </c>
      <c r="O145" s="4" t="str">
        <f t="shared" si="5"/>
        <v/>
      </c>
    </row>
    <row r="146" spans="1:15" s="4" customFormat="1">
      <c r="A146" s="133">
        <v>222310</v>
      </c>
      <c r="B146" s="4" t="s">
        <v>336</v>
      </c>
      <c r="C146" s="4" t="s">
        <v>274</v>
      </c>
      <c r="G146" s="227" t="s">
        <v>425</v>
      </c>
      <c r="H146" s="135" t="s">
        <v>424</v>
      </c>
      <c r="L146" s="4">
        <f t="shared" si="4"/>
        <v>-104</v>
      </c>
      <c r="M146" s="243">
        <v>104</v>
      </c>
      <c r="O146" s="4" t="str">
        <f t="shared" si="5"/>
        <v/>
      </c>
    </row>
    <row r="147" spans="1:15" s="4" customFormat="1" ht="15">
      <c r="A147" s="133">
        <v>222320</v>
      </c>
      <c r="B147" s="131" t="s">
        <v>109</v>
      </c>
      <c r="C147" s="131" t="s">
        <v>110</v>
      </c>
      <c r="F147" s="4">
        <v>119</v>
      </c>
      <c r="G147" s="142">
        <v>2100010</v>
      </c>
      <c r="H147" s="143" t="s">
        <v>383</v>
      </c>
      <c r="I147" s="4">
        <v>120</v>
      </c>
      <c r="L147" s="4">
        <f t="shared" si="4"/>
        <v>6</v>
      </c>
      <c r="M147" s="243">
        <v>114</v>
      </c>
      <c r="O147" s="4" t="str">
        <f t="shared" si="5"/>
        <v/>
      </c>
    </row>
    <row r="148" spans="1:15" s="4" customFormat="1" ht="15">
      <c r="A148" s="133">
        <v>222330</v>
      </c>
      <c r="B148" s="4" t="s">
        <v>277</v>
      </c>
      <c r="C148" s="4" t="s">
        <v>275</v>
      </c>
      <c r="F148" s="4">
        <v>122</v>
      </c>
      <c r="G148" s="142">
        <v>2100010</v>
      </c>
      <c r="H148" s="143" t="s">
        <v>383</v>
      </c>
      <c r="I148" s="4">
        <v>120</v>
      </c>
      <c r="L148" s="4">
        <f t="shared" si="4"/>
        <v>-4</v>
      </c>
      <c r="M148" s="243">
        <v>124</v>
      </c>
      <c r="O148" s="4" t="str">
        <f t="shared" si="5"/>
        <v/>
      </c>
    </row>
    <row r="149" spans="1:15" s="4" customFormat="1" ht="15">
      <c r="A149" s="133">
        <v>222340</v>
      </c>
      <c r="B149" s="131" t="s">
        <v>131</v>
      </c>
      <c r="C149" s="131" t="s">
        <v>376</v>
      </c>
      <c r="D149" s="4" t="s">
        <v>377</v>
      </c>
      <c r="F149" s="4">
        <v>134</v>
      </c>
      <c r="G149" s="142">
        <v>2100030</v>
      </c>
      <c r="H149" s="143" t="s">
        <v>381</v>
      </c>
      <c r="I149" s="4">
        <v>135</v>
      </c>
      <c r="K149" s="131"/>
      <c r="L149" s="4">
        <f t="shared" si="4"/>
        <v>1</v>
      </c>
      <c r="M149" s="243">
        <v>134</v>
      </c>
      <c r="O149" s="4" t="str">
        <f t="shared" si="5"/>
        <v/>
      </c>
    </row>
    <row r="150" spans="1:15" s="4" customFormat="1" ht="15">
      <c r="A150" s="133">
        <v>222350</v>
      </c>
      <c r="B150" s="131" t="s">
        <v>191</v>
      </c>
      <c r="C150" s="131" t="s">
        <v>192</v>
      </c>
      <c r="F150" s="4">
        <v>144</v>
      </c>
      <c r="G150" s="142">
        <v>2100060</v>
      </c>
      <c r="H150" s="143" t="s">
        <v>422</v>
      </c>
      <c r="I150" s="4">
        <v>150</v>
      </c>
      <c r="L150" s="4">
        <f t="shared" si="4"/>
        <v>6</v>
      </c>
      <c r="M150" s="243">
        <v>144</v>
      </c>
      <c r="O150" s="4" t="str">
        <f t="shared" si="5"/>
        <v/>
      </c>
    </row>
    <row r="151" spans="1:15" s="4" customFormat="1" ht="15">
      <c r="A151" s="133">
        <v>222360</v>
      </c>
      <c r="B151" s="131" t="s">
        <v>195</v>
      </c>
      <c r="C151" s="131" t="s">
        <v>196</v>
      </c>
      <c r="F151" s="4">
        <v>158</v>
      </c>
      <c r="G151" s="142">
        <v>2100060</v>
      </c>
      <c r="H151" s="143" t="s">
        <v>422</v>
      </c>
      <c r="I151" s="4">
        <v>150</v>
      </c>
      <c r="L151" s="4">
        <f t="shared" si="4"/>
        <v>-4</v>
      </c>
      <c r="M151" s="243">
        <v>154</v>
      </c>
      <c r="O151" s="4" t="str">
        <f t="shared" si="5"/>
        <v/>
      </c>
    </row>
    <row r="152" spans="1:15" s="4" customFormat="1" ht="15">
      <c r="A152" s="133">
        <v>222370</v>
      </c>
      <c r="B152" s="131" t="s">
        <v>197</v>
      </c>
      <c r="C152" s="131" t="s">
        <v>198</v>
      </c>
      <c r="F152" s="4">
        <v>167</v>
      </c>
      <c r="G152" s="142">
        <v>2100090</v>
      </c>
      <c r="H152" s="143" t="s">
        <v>388</v>
      </c>
      <c r="I152" s="143">
        <v>165</v>
      </c>
      <c r="L152" s="4">
        <f t="shared" si="4"/>
        <v>1</v>
      </c>
      <c r="M152" s="243">
        <v>164</v>
      </c>
      <c r="O152" s="4" t="str">
        <f t="shared" si="5"/>
        <v/>
      </c>
    </row>
    <row r="153" spans="1:15" s="4" customFormat="1">
      <c r="A153" s="133">
        <v>222500</v>
      </c>
      <c r="B153" s="4" t="s">
        <v>336</v>
      </c>
      <c r="C153" s="4" t="s">
        <v>274</v>
      </c>
      <c r="G153" s="135" t="s">
        <v>425</v>
      </c>
      <c r="H153" s="135" t="s">
        <v>424</v>
      </c>
      <c r="L153" s="4">
        <f t="shared" si="4"/>
        <v>-94</v>
      </c>
      <c r="M153" s="243">
        <v>94</v>
      </c>
      <c r="O153" s="4" t="str">
        <f t="shared" si="5"/>
        <v/>
      </c>
    </row>
    <row r="154" spans="1:15" s="4" customFormat="1">
      <c r="A154" s="133">
        <v>222510</v>
      </c>
      <c r="B154" s="4" t="s">
        <v>336</v>
      </c>
      <c r="C154" s="4" t="s">
        <v>274</v>
      </c>
      <c r="G154" s="135" t="s">
        <v>425</v>
      </c>
      <c r="H154" s="135" t="s">
        <v>424</v>
      </c>
      <c r="L154" s="4">
        <f t="shared" si="4"/>
        <v>-104</v>
      </c>
      <c r="M154" s="243">
        <v>104</v>
      </c>
      <c r="O154" s="4" t="str">
        <f t="shared" si="5"/>
        <v/>
      </c>
    </row>
    <row r="155" spans="1:15" s="4" customFormat="1">
      <c r="A155" s="133">
        <v>222520</v>
      </c>
      <c r="B155" s="4" t="s">
        <v>336</v>
      </c>
      <c r="C155" s="4" t="s">
        <v>274</v>
      </c>
      <c r="G155" s="135" t="s">
        <v>425</v>
      </c>
      <c r="H155" s="135" t="s">
        <v>424</v>
      </c>
      <c r="L155" s="4">
        <f t="shared" si="4"/>
        <v>-114</v>
      </c>
      <c r="M155" s="243">
        <v>114</v>
      </c>
      <c r="O155" s="4" t="str">
        <f t="shared" si="5"/>
        <v/>
      </c>
    </row>
    <row r="156" spans="1:15" s="4" customFormat="1">
      <c r="A156" s="133">
        <v>222530</v>
      </c>
      <c r="B156" s="4" t="s">
        <v>336</v>
      </c>
      <c r="C156" s="4" t="s">
        <v>274</v>
      </c>
      <c r="G156" s="135" t="s">
        <v>425</v>
      </c>
      <c r="H156" s="135" t="s">
        <v>424</v>
      </c>
      <c r="L156" s="4">
        <f t="shared" si="4"/>
        <v>-124</v>
      </c>
      <c r="M156" s="243">
        <v>124</v>
      </c>
      <c r="O156" s="4" t="str">
        <f t="shared" si="5"/>
        <v/>
      </c>
    </row>
    <row r="157" spans="1:15" s="4" customFormat="1" ht="15">
      <c r="A157" s="133">
        <v>222540</v>
      </c>
      <c r="B157" s="4" t="s">
        <v>336</v>
      </c>
      <c r="C157" s="4" t="s">
        <v>274</v>
      </c>
      <c r="G157" s="144">
        <v>2100020</v>
      </c>
      <c r="H157" s="145" t="s">
        <v>384</v>
      </c>
      <c r="I157" s="4">
        <v>135</v>
      </c>
      <c r="L157" s="4">
        <f t="shared" si="4"/>
        <v>1</v>
      </c>
      <c r="M157" s="243">
        <v>134</v>
      </c>
      <c r="O157" s="4" t="str">
        <f t="shared" si="5"/>
        <v/>
      </c>
    </row>
    <row r="158" spans="1:15" s="4" customFormat="1" ht="15">
      <c r="A158" s="133">
        <v>222550</v>
      </c>
      <c r="B158" s="4" t="s">
        <v>277</v>
      </c>
      <c r="C158" s="4" t="s">
        <v>280</v>
      </c>
      <c r="D158" s="4" t="s">
        <v>276</v>
      </c>
      <c r="E158" s="4" t="s">
        <v>279</v>
      </c>
      <c r="F158" s="4">
        <v>142</v>
      </c>
      <c r="G158" s="145">
        <v>2100040</v>
      </c>
      <c r="H158" s="145" t="s">
        <v>398</v>
      </c>
      <c r="I158" s="176">
        <v>150</v>
      </c>
      <c r="L158" s="4">
        <f t="shared" si="4"/>
        <v>6</v>
      </c>
      <c r="M158" s="243">
        <v>144</v>
      </c>
      <c r="O158" s="4" t="str">
        <f t="shared" si="5"/>
        <v/>
      </c>
    </row>
    <row r="159" spans="1:15" s="4" customFormat="1" ht="15">
      <c r="A159" s="133">
        <v>222560</v>
      </c>
      <c r="B159" s="131" t="s">
        <v>157</v>
      </c>
      <c r="C159" s="131" t="s">
        <v>158</v>
      </c>
      <c r="D159" s="4" t="s">
        <v>276</v>
      </c>
      <c r="E159" s="4" t="s">
        <v>279</v>
      </c>
      <c r="F159" s="4">
        <v>149</v>
      </c>
      <c r="G159" s="145">
        <v>2100040</v>
      </c>
      <c r="H159" s="145" t="s">
        <v>398</v>
      </c>
      <c r="I159" s="176">
        <v>150</v>
      </c>
      <c r="L159" s="4">
        <f t="shared" si="4"/>
        <v>-4</v>
      </c>
      <c r="M159" s="243">
        <v>154</v>
      </c>
      <c r="O159" s="4" t="str">
        <f t="shared" si="5"/>
        <v/>
      </c>
    </row>
    <row r="160" spans="1:15" s="4" customFormat="1" ht="15">
      <c r="A160" s="133">
        <v>222570</v>
      </c>
      <c r="B160" s="131" t="s">
        <v>179</v>
      </c>
      <c r="C160" s="131" t="s">
        <v>180</v>
      </c>
      <c r="F160" s="4">
        <v>159</v>
      </c>
      <c r="G160" s="144">
        <v>2100070</v>
      </c>
      <c r="H160" s="145" t="s">
        <v>397</v>
      </c>
      <c r="I160" s="146">
        <v>165</v>
      </c>
      <c r="L160" s="4">
        <f t="shared" si="4"/>
        <v>1</v>
      </c>
      <c r="M160" s="243">
        <v>164</v>
      </c>
      <c r="O160" s="4" t="str">
        <f t="shared" si="5"/>
        <v/>
      </c>
    </row>
    <row r="161" spans="1:15" s="4" customFormat="1">
      <c r="A161" s="133">
        <v>222600</v>
      </c>
      <c r="B161" s="4" t="s">
        <v>336</v>
      </c>
      <c r="D161" s="4" t="s">
        <v>291</v>
      </c>
      <c r="E161" s="4" t="s">
        <v>292</v>
      </c>
      <c r="G161" s="58"/>
      <c r="L161" s="4">
        <f t="shared" si="4"/>
        <v>-94</v>
      </c>
      <c r="M161" s="243">
        <v>94</v>
      </c>
      <c r="O161" s="4" t="str">
        <f t="shared" si="5"/>
        <v/>
      </c>
    </row>
    <row r="162" spans="1:15" s="4" customFormat="1">
      <c r="A162" s="133">
        <v>222610</v>
      </c>
      <c r="B162" s="4" t="s">
        <v>336</v>
      </c>
      <c r="D162" s="4" t="s">
        <v>291</v>
      </c>
      <c r="E162" s="4" t="s">
        <v>292</v>
      </c>
      <c r="G162" s="58"/>
      <c r="L162" s="4">
        <f t="shared" si="4"/>
        <v>-104</v>
      </c>
      <c r="M162" s="243">
        <v>104</v>
      </c>
      <c r="O162" s="4" t="str">
        <f t="shared" si="5"/>
        <v/>
      </c>
    </row>
    <row r="163" spans="1:15" s="4" customFormat="1">
      <c r="A163" s="133">
        <v>222620</v>
      </c>
      <c r="B163" s="4" t="s">
        <v>336</v>
      </c>
      <c r="D163" s="4" t="s">
        <v>291</v>
      </c>
      <c r="E163" s="4" t="s">
        <v>292</v>
      </c>
      <c r="G163" s="58"/>
      <c r="L163" s="4">
        <f t="shared" si="4"/>
        <v>-114</v>
      </c>
      <c r="M163" s="243">
        <v>114</v>
      </c>
      <c r="O163" s="4" t="str">
        <f t="shared" si="5"/>
        <v/>
      </c>
    </row>
    <row r="164" spans="1:15" s="4" customFormat="1">
      <c r="A164" s="133">
        <v>222630</v>
      </c>
      <c r="B164" s="4" t="s">
        <v>336</v>
      </c>
      <c r="D164" s="4" t="s">
        <v>291</v>
      </c>
      <c r="E164" s="4" t="s">
        <v>292</v>
      </c>
      <c r="G164" s="58"/>
      <c r="L164" s="4">
        <f t="shared" si="4"/>
        <v>-124</v>
      </c>
      <c r="M164" s="243">
        <v>124</v>
      </c>
      <c r="O164" s="4" t="str">
        <f t="shared" si="5"/>
        <v/>
      </c>
    </row>
    <row r="165" spans="1:15" s="4" customFormat="1">
      <c r="A165" s="133">
        <v>222640</v>
      </c>
      <c r="B165" s="4" t="s">
        <v>336</v>
      </c>
      <c r="D165" s="4" t="s">
        <v>291</v>
      </c>
      <c r="E165" s="4" t="s">
        <v>292</v>
      </c>
      <c r="G165" s="58"/>
      <c r="L165" s="4">
        <f t="shared" si="4"/>
        <v>-134</v>
      </c>
      <c r="M165" s="243">
        <v>134</v>
      </c>
      <c r="O165" s="4" t="str">
        <f t="shared" si="5"/>
        <v/>
      </c>
    </row>
    <row r="166" spans="1:15" s="4" customFormat="1">
      <c r="A166" s="133">
        <v>222650</v>
      </c>
      <c r="B166" s="4" t="s">
        <v>336</v>
      </c>
      <c r="D166" s="4" t="s">
        <v>291</v>
      </c>
      <c r="E166" s="4" t="s">
        <v>292</v>
      </c>
      <c r="G166" s="58"/>
      <c r="L166" s="4">
        <f t="shared" si="4"/>
        <v>-144</v>
      </c>
      <c r="M166" s="243">
        <v>144</v>
      </c>
      <c r="O166" s="4" t="str">
        <f t="shared" si="5"/>
        <v/>
      </c>
    </row>
    <row r="167" spans="1:15" s="4" customFormat="1">
      <c r="A167" s="133">
        <v>222660</v>
      </c>
      <c r="B167" s="4" t="s">
        <v>336</v>
      </c>
      <c r="D167" s="4" t="s">
        <v>291</v>
      </c>
      <c r="E167" s="4" t="s">
        <v>292</v>
      </c>
      <c r="G167" s="58"/>
      <c r="L167" s="4">
        <f t="shared" si="4"/>
        <v>-154</v>
      </c>
      <c r="M167" s="243">
        <v>154</v>
      </c>
      <c r="O167" s="4" t="str">
        <f t="shared" si="5"/>
        <v/>
      </c>
    </row>
    <row r="168" spans="1:15" s="4" customFormat="1">
      <c r="A168" s="133">
        <v>222670</v>
      </c>
      <c r="B168" s="4" t="s">
        <v>336</v>
      </c>
      <c r="D168" s="4" t="s">
        <v>291</v>
      </c>
      <c r="E168" s="4" t="s">
        <v>292</v>
      </c>
      <c r="G168" s="58"/>
      <c r="L168" s="4">
        <f t="shared" si="4"/>
        <v>-164</v>
      </c>
      <c r="M168" s="243">
        <v>164</v>
      </c>
      <c r="O168" s="4" t="str">
        <f t="shared" si="5"/>
        <v/>
      </c>
    </row>
    <row r="169" spans="1:15" s="4" customFormat="1" ht="15">
      <c r="A169" s="130">
        <v>224300</v>
      </c>
      <c r="B169" s="131" t="s">
        <v>109</v>
      </c>
      <c r="C169" s="131" t="s">
        <v>110</v>
      </c>
      <c r="F169" s="4">
        <v>119</v>
      </c>
      <c r="G169" s="142">
        <v>2100010</v>
      </c>
      <c r="H169" s="143" t="s">
        <v>383</v>
      </c>
      <c r="I169" s="4">
        <v>120</v>
      </c>
      <c r="L169" s="4">
        <f t="shared" si="4"/>
        <v>1</v>
      </c>
      <c r="M169" s="243">
        <v>119</v>
      </c>
      <c r="O169" s="4" t="str">
        <f t="shared" si="5"/>
        <v/>
      </c>
    </row>
    <row r="170" spans="1:15" s="4" customFormat="1" ht="15">
      <c r="A170" s="130">
        <v>224310</v>
      </c>
      <c r="B170" s="131" t="s">
        <v>131</v>
      </c>
      <c r="C170" s="131" t="s">
        <v>376</v>
      </c>
      <c r="D170" s="135" t="s">
        <v>394</v>
      </c>
      <c r="F170" s="4">
        <v>134</v>
      </c>
      <c r="G170" s="142">
        <v>2100030</v>
      </c>
      <c r="H170" s="143" t="s">
        <v>381</v>
      </c>
      <c r="I170" s="4">
        <v>135</v>
      </c>
      <c r="L170" s="4">
        <f t="shared" si="4"/>
        <v>6</v>
      </c>
      <c r="M170" s="243">
        <v>129</v>
      </c>
      <c r="O170" s="4" t="str">
        <f t="shared" si="5"/>
        <v/>
      </c>
    </row>
    <row r="171" spans="1:15" s="4" customFormat="1" ht="15">
      <c r="A171" s="130">
        <v>224320</v>
      </c>
      <c r="B171" s="131" t="s">
        <v>191</v>
      </c>
      <c r="C171" s="131" t="s">
        <v>192</v>
      </c>
      <c r="F171" s="4">
        <v>144</v>
      </c>
      <c r="G171" s="142">
        <v>2100030</v>
      </c>
      <c r="H171" s="143" t="s">
        <v>381</v>
      </c>
      <c r="I171" s="4">
        <v>135</v>
      </c>
      <c r="L171" s="4">
        <f t="shared" si="4"/>
        <v>-4</v>
      </c>
      <c r="M171" s="243">
        <v>139</v>
      </c>
      <c r="O171" s="4" t="str">
        <f t="shared" si="5"/>
        <v/>
      </c>
    </row>
    <row r="172" spans="1:15" s="4" customFormat="1" ht="15">
      <c r="A172" s="130">
        <v>224330</v>
      </c>
      <c r="B172" s="131" t="s">
        <v>195</v>
      </c>
      <c r="C172" s="131" t="s">
        <v>196</v>
      </c>
      <c r="F172" s="4">
        <v>158</v>
      </c>
      <c r="G172" s="142">
        <v>2100060</v>
      </c>
      <c r="H172" s="143" t="s">
        <v>422</v>
      </c>
      <c r="I172" s="4">
        <v>150</v>
      </c>
      <c r="L172" s="4">
        <f t="shared" si="4"/>
        <v>1</v>
      </c>
      <c r="M172" s="243">
        <v>149</v>
      </c>
      <c r="O172" s="4" t="str">
        <f t="shared" si="5"/>
        <v/>
      </c>
    </row>
    <row r="173" spans="1:15" s="4" customFormat="1" ht="15">
      <c r="A173" s="130">
        <v>224340</v>
      </c>
      <c r="B173" s="131" t="s">
        <v>195</v>
      </c>
      <c r="C173" s="131" t="s">
        <v>196</v>
      </c>
      <c r="F173" s="4">
        <v>158</v>
      </c>
      <c r="G173" s="142">
        <v>2100090</v>
      </c>
      <c r="H173" s="143" t="s">
        <v>388</v>
      </c>
      <c r="I173" s="143">
        <v>165</v>
      </c>
      <c r="L173" s="4">
        <f t="shared" si="4"/>
        <v>6</v>
      </c>
      <c r="M173" s="243">
        <v>159</v>
      </c>
      <c r="O173" s="4" t="str">
        <f t="shared" si="5"/>
        <v/>
      </c>
    </row>
    <row r="174" spans="1:15" s="4" customFormat="1" ht="15">
      <c r="A174" s="130">
        <v>224350</v>
      </c>
      <c r="B174" s="131" t="s">
        <v>197</v>
      </c>
      <c r="C174" s="131" t="s">
        <v>198</v>
      </c>
      <c r="F174" s="4">
        <v>167</v>
      </c>
      <c r="G174" s="142">
        <v>2100090</v>
      </c>
      <c r="H174" s="143" t="s">
        <v>388</v>
      </c>
      <c r="I174" s="143">
        <v>165</v>
      </c>
      <c r="L174" s="4">
        <f t="shared" si="4"/>
        <v>-4</v>
      </c>
      <c r="M174" s="243">
        <v>169</v>
      </c>
      <c r="O174" s="4" t="str">
        <f t="shared" si="5"/>
        <v/>
      </c>
    </row>
    <row r="175" spans="1:15" s="4" customFormat="1" ht="15">
      <c r="A175" s="130">
        <v>224360</v>
      </c>
      <c r="B175" s="131" t="s">
        <v>199</v>
      </c>
      <c r="C175" s="131" t="s">
        <v>380</v>
      </c>
      <c r="D175" s="141" t="s">
        <v>393</v>
      </c>
      <c r="F175" s="4">
        <v>182</v>
      </c>
      <c r="G175" s="148">
        <v>2100120</v>
      </c>
      <c r="H175" s="149" t="s">
        <v>385</v>
      </c>
      <c r="I175" s="148">
        <v>180</v>
      </c>
      <c r="J175" s="149">
        <v>2002010</v>
      </c>
      <c r="K175" s="148" t="s">
        <v>389</v>
      </c>
      <c r="L175" s="4">
        <f t="shared" si="4"/>
        <v>1</v>
      </c>
      <c r="M175" s="243">
        <v>179</v>
      </c>
      <c r="O175" s="4" t="str">
        <f t="shared" si="5"/>
        <v/>
      </c>
    </row>
    <row r="176" spans="1:15" s="4" customFormat="1" ht="15">
      <c r="A176" s="130">
        <v>224370</v>
      </c>
      <c r="B176" s="131" t="s">
        <v>203</v>
      </c>
      <c r="C176" s="131" t="s">
        <v>204</v>
      </c>
      <c r="F176" s="4">
        <v>192</v>
      </c>
      <c r="G176" s="153">
        <v>2100130</v>
      </c>
      <c r="H176" s="154" t="s">
        <v>387</v>
      </c>
      <c r="I176" s="154">
        <v>195</v>
      </c>
      <c r="J176" s="154">
        <v>2002010</v>
      </c>
      <c r="K176" s="154" t="s">
        <v>389</v>
      </c>
      <c r="L176" s="4">
        <f t="shared" si="4"/>
        <v>6</v>
      </c>
      <c r="M176" s="243">
        <v>189</v>
      </c>
      <c r="O176" s="4" t="str">
        <f t="shared" si="5"/>
        <v/>
      </c>
    </row>
    <row r="177" spans="1:15" s="4" customFormat="1">
      <c r="A177" s="133">
        <v>224500</v>
      </c>
      <c r="B177" s="4" t="s">
        <v>336</v>
      </c>
      <c r="C177" s="4" t="s">
        <v>281</v>
      </c>
      <c r="F177" s="4">
        <v>137</v>
      </c>
      <c r="G177" s="135" t="s">
        <v>425</v>
      </c>
      <c r="H177" s="135" t="s">
        <v>424</v>
      </c>
      <c r="L177" s="4">
        <f t="shared" si="4"/>
        <v>-119</v>
      </c>
      <c r="M177" s="243">
        <v>119</v>
      </c>
      <c r="O177" s="4" t="str">
        <f t="shared" si="5"/>
        <v/>
      </c>
    </row>
    <row r="178" spans="1:15" s="4" customFormat="1" ht="15">
      <c r="A178" s="133">
        <v>224510</v>
      </c>
      <c r="B178" s="4" t="s">
        <v>336</v>
      </c>
      <c r="C178" s="4" t="s">
        <v>281</v>
      </c>
      <c r="F178" s="4">
        <v>137</v>
      </c>
      <c r="G178" s="144">
        <v>2100020</v>
      </c>
      <c r="H178" s="145" t="s">
        <v>384</v>
      </c>
      <c r="I178" s="4">
        <v>135</v>
      </c>
      <c r="L178" s="4">
        <f t="shared" si="4"/>
        <v>6</v>
      </c>
      <c r="M178" s="243">
        <v>129</v>
      </c>
      <c r="O178" s="4" t="str">
        <f t="shared" si="5"/>
        <v/>
      </c>
    </row>
    <row r="179" spans="1:15" s="4" customFormat="1" ht="15">
      <c r="A179" s="133">
        <v>224520</v>
      </c>
      <c r="B179" s="131" t="s">
        <v>137</v>
      </c>
      <c r="C179" s="131" t="s">
        <v>138</v>
      </c>
      <c r="D179" s="4" t="s">
        <v>276</v>
      </c>
      <c r="E179" s="4" t="s">
        <v>279</v>
      </c>
      <c r="F179" s="4">
        <v>137</v>
      </c>
      <c r="G179" s="144">
        <v>2100020</v>
      </c>
      <c r="H179" s="145" t="s">
        <v>384</v>
      </c>
      <c r="I179" s="4">
        <v>135</v>
      </c>
      <c r="L179" s="4">
        <f t="shared" si="4"/>
        <v>-4</v>
      </c>
      <c r="M179" s="243">
        <v>139</v>
      </c>
      <c r="O179" s="4" t="str">
        <f t="shared" si="5"/>
        <v/>
      </c>
    </row>
    <row r="180" spans="1:15" s="4" customFormat="1" ht="15">
      <c r="A180" s="133">
        <v>224530</v>
      </c>
      <c r="B180" s="131" t="s">
        <v>157</v>
      </c>
      <c r="C180" s="131" t="s">
        <v>158</v>
      </c>
      <c r="D180" s="4" t="s">
        <v>276</v>
      </c>
      <c r="E180" s="4" t="s">
        <v>279</v>
      </c>
      <c r="F180" s="4">
        <v>149</v>
      </c>
      <c r="G180" s="145">
        <v>2100040</v>
      </c>
      <c r="H180" s="145" t="s">
        <v>398</v>
      </c>
      <c r="I180" s="176">
        <v>150</v>
      </c>
      <c r="L180" s="4">
        <f t="shared" si="4"/>
        <v>1</v>
      </c>
      <c r="M180" s="243">
        <v>149</v>
      </c>
      <c r="O180" s="4" t="str">
        <f t="shared" si="5"/>
        <v/>
      </c>
    </row>
    <row r="181" spans="1:15" s="4" customFormat="1" ht="15">
      <c r="A181" s="133">
        <v>224540</v>
      </c>
      <c r="B181" s="131" t="s">
        <v>179</v>
      </c>
      <c r="C181" s="131" t="s">
        <v>180</v>
      </c>
      <c r="D181" s="4" t="s">
        <v>337</v>
      </c>
      <c r="E181" s="4" t="s">
        <v>279</v>
      </c>
      <c r="F181" s="4">
        <v>159</v>
      </c>
      <c r="G181" s="144">
        <v>2100070</v>
      </c>
      <c r="H181" s="145" t="s">
        <v>397</v>
      </c>
      <c r="I181" s="146">
        <v>165</v>
      </c>
      <c r="L181" s="4">
        <f t="shared" si="4"/>
        <v>6</v>
      </c>
      <c r="M181" s="243">
        <v>159</v>
      </c>
      <c r="O181" s="4" t="str">
        <f t="shared" si="5"/>
        <v/>
      </c>
    </row>
    <row r="182" spans="1:15" s="4" customFormat="1" ht="15">
      <c r="A182" s="133">
        <v>224550</v>
      </c>
      <c r="B182" s="141" t="s">
        <v>153</v>
      </c>
      <c r="C182" s="141" t="s">
        <v>154</v>
      </c>
      <c r="F182" s="4">
        <v>174</v>
      </c>
      <c r="G182" s="144">
        <v>2100070</v>
      </c>
      <c r="H182" s="145" t="s">
        <v>397</v>
      </c>
      <c r="I182" s="146">
        <v>165</v>
      </c>
      <c r="L182" s="4">
        <f t="shared" si="4"/>
        <v>-4</v>
      </c>
      <c r="M182" s="243">
        <v>169</v>
      </c>
      <c r="O182" s="4" t="str">
        <f t="shared" si="5"/>
        <v/>
      </c>
    </row>
    <row r="183" spans="1:15" s="4" customFormat="1" ht="15">
      <c r="A183" s="133">
        <v>224560</v>
      </c>
      <c r="B183" s="131" t="s">
        <v>105</v>
      </c>
      <c r="C183" s="131" t="s">
        <v>106</v>
      </c>
      <c r="F183" s="4">
        <v>182</v>
      </c>
      <c r="G183" s="144">
        <v>2100100</v>
      </c>
      <c r="H183" s="145" t="s">
        <v>382</v>
      </c>
      <c r="I183" s="4">
        <v>180</v>
      </c>
      <c r="L183" s="4">
        <f t="shared" si="4"/>
        <v>1</v>
      </c>
      <c r="M183" s="243">
        <v>179</v>
      </c>
      <c r="O183" s="4" t="str">
        <f t="shared" si="5"/>
        <v/>
      </c>
    </row>
    <row r="184" spans="1:15" s="4" customFormat="1" ht="15">
      <c r="A184" s="133">
        <v>224570</v>
      </c>
      <c r="B184" s="131" t="s">
        <v>181</v>
      </c>
      <c r="C184" s="131" t="s">
        <v>378</v>
      </c>
      <c r="D184" s="141" t="s">
        <v>393</v>
      </c>
      <c r="F184" s="4">
        <v>197</v>
      </c>
      <c r="G184" s="146">
        <v>2100120</v>
      </c>
      <c r="H184" s="147" t="s">
        <v>385</v>
      </c>
      <c r="I184" s="146">
        <v>195</v>
      </c>
      <c r="J184" s="147">
        <v>2002020</v>
      </c>
      <c r="K184" s="146" t="s">
        <v>386</v>
      </c>
      <c r="L184" s="4">
        <f t="shared" si="4"/>
        <v>6</v>
      </c>
      <c r="M184" s="243">
        <v>189</v>
      </c>
      <c r="O184" s="4" t="str">
        <f t="shared" si="5"/>
        <v/>
      </c>
    </row>
    <row r="185" spans="1:15" s="4" customFormat="1">
      <c r="A185" s="133">
        <v>224600</v>
      </c>
      <c r="B185" s="4" t="s">
        <v>336</v>
      </c>
      <c r="D185" s="4" t="s">
        <v>291</v>
      </c>
      <c r="E185" s="4" t="s">
        <v>292</v>
      </c>
      <c r="G185" s="58"/>
      <c r="L185" s="4">
        <f t="shared" si="4"/>
        <v>-119</v>
      </c>
      <c r="M185" s="243">
        <v>119</v>
      </c>
      <c r="O185" s="4" t="str">
        <f t="shared" si="5"/>
        <v/>
      </c>
    </row>
    <row r="186" spans="1:15" s="4" customFormat="1">
      <c r="A186" s="133">
        <v>224610</v>
      </c>
      <c r="B186" s="4" t="s">
        <v>336</v>
      </c>
      <c r="D186" s="4" t="s">
        <v>291</v>
      </c>
      <c r="E186" s="4" t="s">
        <v>292</v>
      </c>
      <c r="G186" s="58"/>
      <c r="L186" s="4">
        <f t="shared" si="4"/>
        <v>-129</v>
      </c>
      <c r="M186" s="243">
        <v>129</v>
      </c>
      <c r="O186" s="4" t="str">
        <f t="shared" si="5"/>
        <v/>
      </c>
    </row>
    <row r="187" spans="1:15" s="4" customFormat="1" ht="15">
      <c r="A187" s="133">
        <v>224620</v>
      </c>
      <c r="B187" s="4" t="s">
        <v>336</v>
      </c>
      <c r="D187" s="4" t="s">
        <v>291</v>
      </c>
      <c r="E187" s="4" t="s">
        <v>292</v>
      </c>
      <c r="G187" s="58"/>
      <c r="K187" s="131"/>
      <c r="L187" s="4">
        <f t="shared" si="4"/>
        <v>-139</v>
      </c>
      <c r="M187" s="243">
        <v>139</v>
      </c>
      <c r="O187" s="4" t="str">
        <f t="shared" si="5"/>
        <v/>
      </c>
    </row>
    <row r="188" spans="1:15" s="4" customFormat="1">
      <c r="A188" s="133">
        <v>224630</v>
      </c>
      <c r="B188" s="4" t="s">
        <v>336</v>
      </c>
      <c r="D188" s="4" t="s">
        <v>291</v>
      </c>
      <c r="E188" s="4" t="s">
        <v>292</v>
      </c>
      <c r="G188" s="58"/>
      <c r="L188" s="4">
        <f t="shared" si="4"/>
        <v>-149</v>
      </c>
      <c r="M188" s="243">
        <v>149</v>
      </c>
      <c r="O188" s="4" t="str">
        <f t="shared" si="5"/>
        <v/>
      </c>
    </row>
    <row r="189" spans="1:15" s="4" customFormat="1">
      <c r="A189" s="133">
        <v>224640</v>
      </c>
      <c r="B189" s="4" t="s">
        <v>336</v>
      </c>
      <c r="D189" s="4" t="s">
        <v>291</v>
      </c>
      <c r="E189" s="4" t="s">
        <v>292</v>
      </c>
      <c r="G189" s="58"/>
      <c r="L189" s="4">
        <f t="shared" si="4"/>
        <v>-159</v>
      </c>
      <c r="M189" s="243">
        <v>159</v>
      </c>
      <c r="O189" s="4" t="str">
        <f t="shared" si="5"/>
        <v/>
      </c>
    </row>
    <row r="190" spans="1:15" s="4" customFormat="1">
      <c r="A190" s="133">
        <v>224650</v>
      </c>
      <c r="B190" s="4" t="s">
        <v>336</v>
      </c>
      <c r="D190" s="4" t="s">
        <v>291</v>
      </c>
      <c r="E190" s="4" t="s">
        <v>292</v>
      </c>
      <c r="G190" s="58"/>
      <c r="L190" s="4">
        <f t="shared" si="4"/>
        <v>-169</v>
      </c>
      <c r="M190" s="243">
        <v>169</v>
      </c>
      <c r="O190" s="4" t="str">
        <f t="shared" si="5"/>
        <v/>
      </c>
    </row>
    <row r="191" spans="1:15" s="4" customFormat="1">
      <c r="A191" s="133">
        <v>224660</v>
      </c>
      <c r="B191" s="4" t="s">
        <v>336</v>
      </c>
      <c r="D191" s="4" t="s">
        <v>291</v>
      </c>
      <c r="E191" s="4" t="s">
        <v>292</v>
      </c>
      <c r="G191" s="58"/>
      <c r="L191" s="4">
        <f t="shared" si="4"/>
        <v>-179</v>
      </c>
      <c r="M191" s="243">
        <v>179</v>
      </c>
      <c r="O191" s="4" t="str">
        <f t="shared" si="5"/>
        <v/>
      </c>
    </row>
    <row r="192" spans="1:15" s="4" customFormat="1">
      <c r="A192" s="133">
        <v>224670</v>
      </c>
      <c r="B192" s="4" t="s">
        <v>336</v>
      </c>
      <c r="D192" s="4" t="s">
        <v>291</v>
      </c>
      <c r="E192" s="4" t="s">
        <v>292</v>
      </c>
      <c r="G192" s="58"/>
      <c r="L192" s="4">
        <f t="shared" si="4"/>
        <v>-189</v>
      </c>
      <c r="M192" s="243">
        <v>189</v>
      </c>
      <c r="O192" s="4" t="str">
        <f t="shared" si="5"/>
        <v/>
      </c>
    </row>
    <row r="193" spans="1:15" s="4" customFormat="1" ht="15">
      <c r="A193" s="130">
        <v>225300</v>
      </c>
      <c r="B193" s="131" t="s">
        <v>131</v>
      </c>
      <c r="C193" s="131" t="s">
        <v>376</v>
      </c>
      <c r="D193" s="4" t="s">
        <v>377</v>
      </c>
      <c r="F193" s="4">
        <v>134</v>
      </c>
      <c r="G193" s="142">
        <v>2100030</v>
      </c>
      <c r="H193" s="143" t="s">
        <v>381</v>
      </c>
      <c r="I193" s="4">
        <v>135</v>
      </c>
      <c r="L193" s="4">
        <f t="shared" ref="L193:L256" si="6">I193-M193</f>
        <v>9</v>
      </c>
      <c r="M193" s="243">
        <v>126</v>
      </c>
      <c r="O193" s="4" t="str">
        <f t="shared" si="5"/>
        <v/>
      </c>
    </row>
    <row r="194" spans="1:15" s="4" customFormat="1" ht="15">
      <c r="A194" s="130">
        <v>225310</v>
      </c>
      <c r="B194" s="131" t="s">
        <v>191</v>
      </c>
      <c r="C194" s="131" t="s">
        <v>192</v>
      </c>
      <c r="F194" s="4">
        <v>144</v>
      </c>
      <c r="G194" s="142">
        <v>2100030</v>
      </c>
      <c r="H194" s="143" t="s">
        <v>381</v>
      </c>
      <c r="I194" s="4">
        <v>135</v>
      </c>
      <c r="L194" s="4">
        <f t="shared" si="6"/>
        <v>-1</v>
      </c>
      <c r="M194" s="243">
        <v>136</v>
      </c>
      <c r="O194" s="4" t="str">
        <f t="shared" ref="O194:O257" si="7">IF(L194&gt;10,L194,"")</f>
        <v/>
      </c>
    </row>
    <row r="195" spans="1:15" s="4" customFormat="1" ht="15">
      <c r="A195" s="130">
        <v>225320</v>
      </c>
      <c r="B195" s="131" t="s">
        <v>195</v>
      </c>
      <c r="C195" s="131" t="s">
        <v>196</v>
      </c>
      <c r="F195" s="4">
        <v>158</v>
      </c>
      <c r="G195" s="142">
        <v>2100060</v>
      </c>
      <c r="H195" s="143" t="s">
        <v>422</v>
      </c>
      <c r="I195" s="4">
        <v>150</v>
      </c>
      <c r="L195" s="4">
        <f t="shared" si="6"/>
        <v>4</v>
      </c>
      <c r="M195" s="243">
        <v>146</v>
      </c>
      <c r="O195" s="4" t="str">
        <f t="shared" si="7"/>
        <v/>
      </c>
    </row>
    <row r="196" spans="1:15" s="4" customFormat="1" ht="15">
      <c r="A196" s="130">
        <v>225330</v>
      </c>
      <c r="B196" s="131" t="s">
        <v>197</v>
      </c>
      <c r="C196" s="131" t="s">
        <v>198</v>
      </c>
      <c r="F196" s="4">
        <v>142</v>
      </c>
      <c r="G196" s="253">
        <v>2100090</v>
      </c>
      <c r="H196" s="254" t="s">
        <v>388</v>
      </c>
      <c r="I196" s="143">
        <v>165</v>
      </c>
      <c r="L196" s="4">
        <f t="shared" si="6"/>
        <v>9</v>
      </c>
      <c r="M196" s="243">
        <v>156</v>
      </c>
      <c r="O196" s="4" t="str">
        <f t="shared" si="7"/>
        <v/>
      </c>
    </row>
    <row r="197" spans="1:15" s="4" customFormat="1" ht="15">
      <c r="A197" s="130">
        <v>225340</v>
      </c>
      <c r="B197" s="131" t="s">
        <v>199</v>
      </c>
      <c r="C197" s="131" t="s">
        <v>380</v>
      </c>
      <c r="D197" s="141" t="s">
        <v>393</v>
      </c>
      <c r="F197" s="4">
        <v>182</v>
      </c>
      <c r="G197" s="253">
        <v>2100090</v>
      </c>
      <c r="H197" s="254" t="s">
        <v>388</v>
      </c>
      <c r="I197" s="143">
        <v>165</v>
      </c>
      <c r="L197" s="4">
        <f t="shared" si="6"/>
        <v>-1</v>
      </c>
      <c r="M197" s="243">
        <v>166</v>
      </c>
      <c r="O197" s="4" t="str">
        <f t="shared" si="7"/>
        <v/>
      </c>
    </row>
    <row r="198" spans="1:15" s="4" customFormat="1" ht="15">
      <c r="A198" s="130">
        <v>225350</v>
      </c>
      <c r="B198" s="131" t="s">
        <v>201</v>
      </c>
      <c r="C198" s="131" t="s">
        <v>202</v>
      </c>
      <c r="F198" s="4">
        <v>183</v>
      </c>
      <c r="G198" s="148">
        <v>2100120</v>
      </c>
      <c r="H198" s="149" t="s">
        <v>385</v>
      </c>
      <c r="I198" s="148">
        <v>180</v>
      </c>
      <c r="J198" s="149">
        <v>2002010</v>
      </c>
      <c r="K198" s="148" t="s">
        <v>389</v>
      </c>
      <c r="L198" s="4">
        <f t="shared" si="6"/>
        <v>4</v>
      </c>
      <c r="M198" s="243">
        <v>176</v>
      </c>
      <c r="O198" s="4" t="str">
        <f t="shared" si="7"/>
        <v/>
      </c>
    </row>
    <row r="199" spans="1:15" s="4" customFormat="1" ht="15">
      <c r="A199" s="130">
        <v>225360</v>
      </c>
      <c r="B199" s="131" t="s">
        <v>203</v>
      </c>
      <c r="C199" s="131" t="s">
        <v>204</v>
      </c>
      <c r="F199" s="4">
        <v>192</v>
      </c>
      <c r="G199" s="153">
        <v>2100130</v>
      </c>
      <c r="H199" s="154" t="s">
        <v>387</v>
      </c>
      <c r="I199" s="154">
        <v>195</v>
      </c>
      <c r="J199" s="154">
        <v>2002010</v>
      </c>
      <c r="K199" s="154" t="s">
        <v>389</v>
      </c>
      <c r="L199" s="4">
        <f t="shared" si="6"/>
        <v>9</v>
      </c>
      <c r="M199" s="243">
        <v>186</v>
      </c>
      <c r="O199" s="4" t="str">
        <f t="shared" si="7"/>
        <v/>
      </c>
    </row>
    <row r="200" spans="1:15" s="4" customFormat="1" ht="15">
      <c r="A200" s="130">
        <v>225370</v>
      </c>
      <c r="B200" s="131" t="s">
        <v>205</v>
      </c>
      <c r="C200" s="131" t="s">
        <v>206</v>
      </c>
      <c r="F200" s="4">
        <v>209</v>
      </c>
      <c r="G200" s="153">
        <v>2100130</v>
      </c>
      <c r="H200" s="154" t="s">
        <v>387</v>
      </c>
      <c r="I200" s="154">
        <v>195</v>
      </c>
      <c r="J200" s="154">
        <v>2002010</v>
      </c>
      <c r="K200" s="154" t="s">
        <v>389</v>
      </c>
      <c r="L200" s="4">
        <f t="shared" si="6"/>
        <v>-1</v>
      </c>
      <c r="M200" s="243">
        <v>196</v>
      </c>
      <c r="O200" s="4" t="str">
        <f t="shared" si="7"/>
        <v/>
      </c>
    </row>
    <row r="201" spans="1:15" s="4" customFormat="1" ht="15">
      <c r="A201" s="133">
        <v>225500</v>
      </c>
      <c r="B201" s="131" t="s">
        <v>137</v>
      </c>
      <c r="C201" s="131" t="s">
        <v>138</v>
      </c>
      <c r="D201" s="4" t="s">
        <v>276</v>
      </c>
      <c r="E201" s="4" t="s">
        <v>279</v>
      </c>
      <c r="F201" s="4">
        <v>137</v>
      </c>
      <c r="G201" s="144">
        <v>2100020</v>
      </c>
      <c r="H201" s="145" t="s">
        <v>384</v>
      </c>
      <c r="I201" s="4">
        <v>135</v>
      </c>
      <c r="L201" s="4">
        <f t="shared" si="6"/>
        <v>9</v>
      </c>
      <c r="M201" s="243">
        <v>126</v>
      </c>
      <c r="O201" s="4" t="str">
        <f t="shared" si="7"/>
        <v/>
      </c>
    </row>
    <row r="202" spans="1:15" s="4" customFormat="1" ht="15">
      <c r="A202" s="133">
        <v>225510</v>
      </c>
      <c r="B202" s="4" t="s">
        <v>277</v>
      </c>
      <c r="C202" s="4" t="s">
        <v>278</v>
      </c>
      <c r="D202" s="4" t="s">
        <v>276</v>
      </c>
      <c r="E202" s="4" t="s">
        <v>279</v>
      </c>
      <c r="F202" s="4">
        <v>135</v>
      </c>
      <c r="G202" s="144">
        <v>2100020</v>
      </c>
      <c r="H202" s="145" t="s">
        <v>384</v>
      </c>
      <c r="I202" s="4">
        <v>135</v>
      </c>
      <c r="L202" s="4">
        <f t="shared" si="6"/>
        <v>-1</v>
      </c>
      <c r="M202" s="243">
        <v>136</v>
      </c>
      <c r="O202" s="4" t="str">
        <f t="shared" si="7"/>
        <v/>
      </c>
    </row>
    <row r="203" spans="1:15" s="4" customFormat="1" ht="15">
      <c r="A203" s="133">
        <v>225520</v>
      </c>
      <c r="B203" s="131" t="s">
        <v>179</v>
      </c>
      <c r="C203" s="131" t="s">
        <v>180</v>
      </c>
      <c r="D203" s="135" t="s">
        <v>373</v>
      </c>
      <c r="E203" s="4" t="s">
        <v>279</v>
      </c>
      <c r="F203" s="4">
        <v>159</v>
      </c>
      <c r="G203" s="145">
        <v>2100040</v>
      </c>
      <c r="H203" s="145" t="s">
        <v>398</v>
      </c>
      <c r="I203" s="176">
        <v>150</v>
      </c>
      <c r="L203" s="4">
        <f t="shared" si="6"/>
        <v>4</v>
      </c>
      <c r="M203" s="243">
        <v>146</v>
      </c>
      <c r="O203" s="4" t="str">
        <f t="shared" si="7"/>
        <v/>
      </c>
    </row>
    <row r="204" spans="1:15" s="4" customFormat="1" ht="15">
      <c r="A204" s="133">
        <v>225530</v>
      </c>
      <c r="B204" s="131" t="s">
        <v>179</v>
      </c>
      <c r="C204" s="131" t="s">
        <v>180</v>
      </c>
      <c r="D204" s="4" t="s">
        <v>276</v>
      </c>
      <c r="E204" s="4" t="s">
        <v>279</v>
      </c>
      <c r="F204" s="4">
        <v>159</v>
      </c>
      <c r="G204" s="144">
        <v>2100070</v>
      </c>
      <c r="H204" s="145" t="s">
        <v>397</v>
      </c>
      <c r="I204" s="146">
        <v>165</v>
      </c>
      <c r="L204" s="4">
        <f t="shared" si="6"/>
        <v>9</v>
      </c>
      <c r="M204" s="243">
        <v>156</v>
      </c>
      <c r="O204" s="4" t="str">
        <f t="shared" si="7"/>
        <v/>
      </c>
    </row>
    <row r="205" spans="1:15" s="4" customFormat="1" ht="15">
      <c r="A205" s="133">
        <v>225540</v>
      </c>
      <c r="B205" s="141" t="s">
        <v>153</v>
      </c>
      <c r="C205" s="141" t="s">
        <v>154</v>
      </c>
      <c r="F205" s="4">
        <v>174</v>
      </c>
      <c r="G205" s="144">
        <v>2100070</v>
      </c>
      <c r="H205" s="145" t="s">
        <v>397</v>
      </c>
      <c r="I205" s="146">
        <v>165</v>
      </c>
      <c r="L205" s="4">
        <f t="shared" si="6"/>
        <v>-1</v>
      </c>
      <c r="M205" s="243">
        <v>166</v>
      </c>
      <c r="O205" s="4" t="str">
        <f t="shared" si="7"/>
        <v/>
      </c>
    </row>
    <row r="206" spans="1:15" s="4" customFormat="1" ht="15">
      <c r="A206" s="133">
        <v>225550</v>
      </c>
      <c r="B206" s="131" t="s">
        <v>105</v>
      </c>
      <c r="C206" s="131" t="s">
        <v>106</v>
      </c>
      <c r="D206" s="135"/>
      <c r="F206" s="4">
        <v>182</v>
      </c>
      <c r="G206" s="144">
        <v>2100100</v>
      </c>
      <c r="H206" s="145" t="s">
        <v>382</v>
      </c>
      <c r="I206" s="4">
        <v>180</v>
      </c>
      <c r="L206" s="4">
        <f t="shared" si="6"/>
        <v>4</v>
      </c>
      <c r="M206" s="243">
        <v>176</v>
      </c>
      <c r="O206" s="4" t="str">
        <f t="shared" si="7"/>
        <v/>
      </c>
    </row>
    <row r="207" spans="1:15" s="4" customFormat="1" ht="15">
      <c r="A207" s="133">
        <v>225560</v>
      </c>
      <c r="B207" s="131" t="s">
        <v>181</v>
      </c>
      <c r="C207" s="131" t="s">
        <v>378</v>
      </c>
      <c r="D207" s="141" t="s">
        <v>393</v>
      </c>
      <c r="F207" s="4">
        <v>197</v>
      </c>
      <c r="G207" s="146">
        <v>2100120</v>
      </c>
      <c r="H207" s="147" t="s">
        <v>385</v>
      </c>
      <c r="I207" s="146">
        <v>195</v>
      </c>
      <c r="J207" s="147">
        <v>2002020</v>
      </c>
      <c r="K207" s="146" t="s">
        <v>386</v>
      </c>
      <c r="L207" s="4">
        <f t="shared" si="6"/>
        <v>9</v>
      </c>
      <c r="M207" s="243">
        <v>186</v>
      </c>
      <c r="O207" s="4" t="str">
        <f t="shared" si="7"/>
        <v/>
      </c>
    </row>
    <row r="208" spans="1:15" s="4" customFormat="1" ht="15">
      <c r="A208" s="133">
        <v>225570</v>
      </c>
      <c r="B208" s="131" t="s">
        <v>155</v>
      </c>
      <c r="C208" s="131" t="s">
        <v>156</v>
      </c>
      <c r="F208" s="4">
        <v>199</v>
      </c>
      <c r="G208" s="146">
        <v>2100120</v>
      </c>
      <c r="H208" s="147" t="s">
        <v>385</v>
      </c>
      <c r="I208" s="146">
        <v>195</v>
      </c>
      <c r="J208" s="147">
        <v>2002020</v>
      </c>
      <c r="K208" s="146" t="s">
        <v>386</v>
      </c>
      <c r="L208" s="4">
        <f t="shared" si="6"/>
        <v>-1</v>
      </c>
      <c r="M208" s="243">
        <v>196</v>
      </c>
      <c r="O208" s="4" t="str">
        <f t="shared" si="7"/>
        <v/>
      </c>
    </row>
    <row r="209" spans="1:15" s="4" customFormat="1">
      <c r="A209" s="133">
        <v>225600</v>
      </c>
      <c r="B209" s="4" t="s">
        <v>336</v>
      </c>
      <c r="D209" s="4" t="s">
        <v>291</v>
      </c>
      <c r="E209" s="4" t="s">
        <v>292</v>
      </c>
      <c r="G209" s="58"/>
      <c r="L209" s="4">
        <f t="shared" si="6"/>
        <v>-126</v>
      </c>
      <c r="M209" s="243">
        <v>126</v>
      </c>
      <c r="O209" s="4" t="str">
        <f t="shared" si="7"/>
        <v/>
      </c>
    </row>
    <row r="210" spans="1:15" s="4" customFormat="1">
      <c r="A210" s="133">
        <v>225610</v>
      </c>
      <c r="B210" s="4" t="s">
        <v>336</v>
      </c>
      <c r="D210" s="4" t="s">
        <v>291</v>
      </c>
      <c r="E210" s="4" t="s">
        <v>292</v>
      </c>
      <c r="G210" s="58"/>
      <c r="L210" s="4">
        <f t="shared" si="6"/>
        <v>-136</v>
      </c>
      <c r="M210" s="243">
        <v>136</v>
      </c>
      <c r="O210" s="4" t="str">
        <f t="shared" si="7"/>
        <v/>
      </c>
    </row>
    <row r="211" spans="1:15" s="4" customFormat="1">
      <c r="A211" s="133">
        <v>225620</v>
      </c>
      <c r="B211" s="4" t="s">
        <v>336</v>
      </c>
      <c r="D211" s="4" t="s">
        <v>291</v>
      </c>
      <c r="E211" s="4" t="s">
        <v>292</v>
      </c>
      <c r="G211" s="58"/>
      <c r="L211" s="4">
        <f t="shared" si="6"/>
        <v>-146</v>
      </c>
      <c r="M211" s="243">
        <v>146</v>
      </c>
      <c r="O211" s="4" t="str">
        <f t="shared" si="7"/>
        <v/>
      </c>
    </row>
    <row r="212" spans="1:15" s="4" customFormat="1">
      <c r="A212" s="133">
        <v>225630</v>
      </c>
      <c r="B212" s="4" t="s">
        <v>336</v>
      </c>
      <c r="D212" s="4" t="s">
        <v>291</v>
      </c>
      <c r="E212" s="4" t="s">
        <v>292</v>
      </c>
      <c r="G212" s="58"/>
      <c r="L212" s="4">
        <f t="shared" si="6"/>
        <v>-156</v>
      </c>
      <c r="M212" s="243">
        <v>156</v>
      </c>
      <c r="O212" s="4" t="str">
        <f t="shared" si="7"/>
        <v/>
      </c>
    </row>
    <row r="213" spans="1:15" s="4" customFormat="1">
      <c r="A213" s="133">
        <v>225640</v>
      </c>
      <c r="B213" s="4" t="s">
        <v>336</v>
      </c>
      <c r="D213" s="4" t="s">
        <v>291</v>
      </c>
      <c r="E213" s="4" t="s">
        <v>292</v>
      </c>
      <c r="G213" s="58"/>
      <c r="L213" s="4">
        <f t="shared" si="6"/>
        <v>-166</v>
      </c>
      <c r="M213" s="243">
        <v>166</v>
      </c>
      <c r="O213" s="4" t="str">
        <f t="shared" si="7"/>
        <v/>
      </c>
    </row>
    <row r="214" spans="1:15" s="4" customFormat="1">
      <c r="A214" s="133">
        <v>225650</v>
      </c>
      <c r="B214" s="4" t="s">
        <v>336</v>
      </c>
      <c r="D214" s="4" t="s">
        <v>291</v>
      </c>
      <c r="E214" s="4" t="s">
        <v>292</v>
      </c>
      <c r="G214" s="58"/>
      <c r="L214" s="4">
        <f t="shared" si="6"/>
        <v>-176</v>
      </c>
      <c r="M214" s="243">
        <v>176</v>
      </c>
      <c r="O214" s="4" t="str">
        <f t="shared" si="7"/>
        <v/>
      </c>
    </row>
    <row r="215" spans="1:15" s="4" customFormat="1">
      <c r="A215" s="133">
        <v>225660</v>
      </c>
      <c r="B215" s="4" t="s">
        <v>336</v>
      </c>
      <c r="D215" s="4" t="s">
        <v>291</v>
      </c>
      <c r="E215" s="4" t="s">
        <v>292</v>
      </c>
      <c r="G215" s="58"/>
      <c r="L215" s="4">
        <f t="shared" si="6"/>
        <v>-186</v>
      </c>
      <c r="M215" s="243">
        <v>186</v>
      </c>
      <c r="O215" s="4" t="str">
        <f t="shared" si="7"/>
        <v/>
      </c>
    </row>
    <row r="216" spans="1:15" s="4" customFormat="1">
      <c r="A216" s="133">
        <v>225670</v>
      </c>
      <c r="B216" s="4" t="s">
        <v>336</v>
      </c>
      <c r="D216" s="4" t="s">
        <v>291</v>
      </c>
      <c r="E216" s="4" t="s">
        <v>292</v>
      </c>
      <c r="G216" s="58"/>
      <c r="L216" s="4">
        <f t="shared" si="6"/>
        <v>-196</v>
      </c>
      <c r="M216" s="243">
        <v>196</v>
      </c>
      <c r="O216" s="4" t="str">
        <f t="shared" si="7"/>
        <v/>
      </c>
    </row>
    <row r="217" spans="1:15" s="4" customFormat="1" ht="15">
      <c r="A217" s="130">
        <v>226300</v>
      </c>
      <c r="B217" s="131" t="s">
        <v>191</v>
      </c>
      <c r="C217" s="131" t="s">
        <v>192</v>
      </c>
      <c r="F217" s="4">
        <v>144</v>
      </c>
      <c r="G217" s="142">
        <v>2100060</v>
      </c>
      <c r="H217" s="143" t="s">
        <v>422</v>
      </c>
      <c r="I217" s="4">
        <v>150</v>
      </c>
      <c r="L217" s="4">
        <f t="shared" si="6"/>
        <v>6</v>
      </c>
      <c r="M217" s="243">
        <v>144</v>
      </c>
      <c r="O217" s="4" t="str">
        <f t="shared" si="7"/>
        <v/>
      </c>
    </row>
    <row r="218" spans="1:15" s="4" customFormat="1" ht="15">
      <c r="A218" s="130">
        <v>226310</v>
      </c>
      <c r="B218" s="131" t="s">
        <v>195</v>
      </c>
      <c r="C218" s="131" t="s">
        <v>196</v>
      </c>
      <c r="F218" s="4">
        <v>158</v>
      </c>
      <c r="G218" s="142">
        <v>2100060</v>
      </c>
      <c r="H218" s="143" t="s">
        <v>422</v>
      </c>
      <c r="I218" s="4">
        <v>150</v>
      </c>
      <c r="L218" s="4">
        <f t="shared" si="6"/>
        <v>-4</v>
      </c>
      <c r="M218" s="243">
        <v>154</v>
      </c>
      <c r="O218" s="4" t="str">
        <f t="shared" si="7"/>
        <v/>
      </c>
    </row>
    <row r="219" spans="1:15" s="4" customFormat="1" ht="15">
      <c r="A219" s="130">
        <v>226320</v>
      </c>
      <c r="B219" s="131" t="s">
        <v>197</v>
      </c>
      <c r="C219" s="131" t="s">
        <v>198</v>
      </c>
      <c r="F219" s="4">
        <v>167</v>
      </c>
      <c r="G219" s="142">
        <v>2100090</v>
      </c>
      <c r="H219" s="143" t="s">
        <v>388</v>
      </c>
      <c r="I219" s="143">
        <v>165</v>
      </c>
      <c r="L219" s="4">
        <f t="shared" si="6"/>
        <v>1</v>
      </c>
      <c r="M219" s="243">
        <v>164</v>
      </c>
      <c r="O219" s="4" t="str">
        <f t="shared" si="7"/>
        <v/>
      </c>
    </row>
    <row r="220" spans="1:15" s="4" customFormat="1" ht="15">
      <c r="A220" s="130">
        <v>226330</v>
      </c>
      <c r="B220" s="131" t="s">
        <v>199</v>
      </c>
      <c r="C220" s="131" t="s">
        <v>380</v>
      </c>
      <c r="D220" s="141" t="s">
        <v>393</v>
      </c>
      <c r="F220" s="4">
        <v>182</v>
      </c>
      <c r="G220" s="148">
        <v>2100120</v>
      </c>
      <c r="H220" s="149" t="s">
        <v>385</v>
      </c>
      <c r="I220" s="148">
        <v>180</v>
      </c>
      <c r="J220" s="149">
        <v>2002010</v>
      </c>
      <c r="K220" s="148" t="s">
        <v>389</v>
      </c>
      <c r="L220" s="4">
        <f t="shared" si="6"/>
        <v>6</v>
      </c>
      <c r="M220" s="243">
        <v>174</v>
      </c>
      <c r="O220" s="4" t="str">
        <f t="shared" si="7"/>
        <v/>
      </c>
    </row>
    <row r="221" spans="1:15" s="4" customFormat="1" ht="15">
      <c r="A221" s="130">
        <v>226340</v>
      </c>
      <c r="B221" s="131" t="s">
        <v>201</v>
      </c>
      <c r="C221" s="131" t="s">
        <v>202</v>
      </c>
      <c r="F221" s="4">
        <v>183</v>
      </c>
      <c r="G221" s="148">
        <v>2100120</v>
      </c>
      <c r="H221" s="149" t="s">
        <v>385</v>
      </c>
      <c r="I221" s="148">
        <v>180</v>
      </c>
      <c r="J221" s="149">
        <v>2002010</v>
      </c>
      <c r="K221" s="148" t="s">
        <v>389</v>
      </c>
      <c r="L221" s="4">
        <f t="shared" si="6"/>
        <v>-4</v>
      </c>
      <c r="M221" s="243">
        <v>184</v>
      </c>
      <c r="O221" s="4" t="str">
        <f t="shared" si="7"/>
        <v/>
      </c>
    </row>
    <row r="222" spans="1:15" s="4" customFormat="1" ht="15">
      <c r="A222" s="130">
        <v>226350</v>
      </c>
      <c r="B222" s="131" t="s">
        <v>203</v>
      </c>
      <c r="C222" s="131" t="s">
        <v>204</v>
      </c>
      <c r="F222" s="4">
        <v>192</v>
      </c>
      <c r="G222" s="153">
        <v>2100130</v>
      </c>
      <c r="H222" s="154" t="s">
        <v>387</v>
      </c>
      <c r="I222" s="154">
        <v>195</v>
      </c>
      <c r="J222" s="154">
        <v>2002010</v>
      </c>
      <c r="K222" s="154" t="s">
        <v>389</v>
      </c>
      <c r="L222" s="4">
        <f t="shared" si="6"/>
        <v>1</v>
      </c>
      <c r="M222" s="243">
        <v>194</v>
      </c>
      <c r="O222" s="4" t="str">
        <f t="shared" si="7"/>
        <v/>
      </c>
    </row>
    <row r="223" spans="1:15" s="4" customFormat="1" ht="15">
      <c r="A223" s="130">
        <v>226360</v>
      </c>
      <c r="B223" s="131" t="s">
        <v>205</v>
      </c>
      <c r="C223" s="131" t="s">
        <v>206</v>
      </c>
      <c r="F223" s="4">
        <v>209</v>
      </c>
      <c r="G223" s="135" t="s">
        <v>425</v>
      </c>
      <c r="H223" s="135" t="s">
        <v>424</v>
      </c>
      <c r="L223" s="4">
        <f t="shared" si="6"/>
        <v>-204</v>
      </c>
      <c r="M223" s="243">
        <v>204</v>
      </c>
      <c r="O223" s="4" t="str">
        <f t="shared" si="7"/>
        <v/>
      </c>
    </row>
    <row r="224" spans="1:15" s="4" customFormat="1" ht="15">
      <c r="A224" s="130">
        <v>226370</v>
      </c>
      <c r="B224" s="4" t="s">
        <v>336</v>
      </c>
      <c r="C224" s="131" t="s">
        <v>270</v>
      </c>
      <c r="G224" s="135" t="s">
        <v>425</v>
      </c>
      <c r="H224" s="135" t="s">
        <v>424</v>
      </c>
      <c r="L224" s="4">
        <f t="shared" si="6"/>
        <v>-214</v>
      </c>
      <c r="M224" s="243">
        <v>214</v>
      </c>
      <c r="O224" s="4" t="str">
        <f t="shared" si="7"/>
        <v/>
      </c>
    </row>
    <row r="225" spans="1:15" s="4" customFormat="1" ht="15">
      <c r="A225" s="136">
        <v>226500</v>
      </c>
      <c r="B225" s="131" t="s">
        <v>157</v>
      </c>
      <c r="C225" s="131" t="s">
        <v>158</v>
      </c>
      <c r="D225" s="4" t="s">
        <v>276</v>
      </c>
      <c r="E225" s="4" t="s">
        <v>279</v>
      </c>
      <c r="F225" s="4">
        <v>149</v>
      </c>
      <c r="G225" s="145">
        <v>2100040</v>
      </c>
      <c r="H225" s="145" t="s">
        <v>398</v>
      </c>
      <c r="I225" s="176">
        <v>150</v>
      </c>
      <c r="L225" s="4">
        <f t="shared" si="6"/>
        <v>6</v>
      </c>
      <c r="M225" s="243">
        <v>144</v>
      </c>
      <c r="O225" s="4" t="str">
        <f t="shared" si="7"/>
        <v/>
      </c>
    </row>
    <row r="226" spans="1:15" s="4" customFormat="1" ht="15">
      <c r="A226" s="136">
        <v>226510</v>
      </c>
      <c r="B226" s="131" t="s">
        <v>179</v>
      </c>
      <c r="C226" s="131" t="s">
        <v>180</v>
      </c>
      <c r="D226" s="4" t="s">
        <v>276</v>
      </c>
      <c r="E226" s="4" t="s">
        <v>279</v>
      </c>
      <c r="F226" s="4">
        <v>159</v>
      </c>
      <c r="G226" s="145">
        <v>2100040</v>
      </c>
      <c r="H226" s="145" t="s">
        <v>398</v>
      </c>
      <c r="I226" s="176">
        <v>150</v>
      </c>
      <c r="L226" s="4">
        <f t="shared" si="6"/>
        <v>-4</v>
      </c>
      <c r="M226" s="243">
        <v>154</v>
      </c>
      <c r="O226" s="4" t="str">
        <f t="shared" si="7"/>
        <v/>
      </c>
    </row>
    <row r="227" spans="1:15" s="4" customFormat="1" ht="15">
      <c r="A227" s="136">
        <v>226520</v>
      </c>
      <c r="B227" s="141" t="s">
        <v>153</v>
      </c>
      <c r="C227" s="141" t="s">
        <v>154</v>
      </c>
      <c r="F227" s="4">
        <v>174</v>
      </c>
      <c r="G227" s="144">
        <v>2100070</v>
      </c>
      <c r="H227" s="145" t="s">
        <v>397</v>
      </c>
      <c r="I227" s="146">
        <v>165</v>
      </c>
      <c r="L227" s="4">
        <f t="shared" si="6"/>
        <v>1</v>
      </c>
      <c r="M227" s="243">
        <v>164</v>
      </c>
      <c r="O227" s="4" t="str">
        <f t="shared" si="7"/>
        <v/>
      </c>
    </row>
    <row r="228" spans="1:15" s="4" customFormat="1" ht="15">
      <c r="A228" s="136">
        <v>226530</v>
      </c>
      <c r="B228" s="131" t="s">
        <v>153</v>
      </c>
      <c r="C228" s="131" t="s">
        <v>154</v>
      </c>
      <c r="F228" s="4">
        <v>173.5</v>
      </c>
      <c r="G228" s="144">
        <v>2100100</v>
      </c>
      <c r="H228" s="145" t="s">
        <v>382</v>
      </c>
      <c r="I228" s="4">
        <v>180</v>
      </c>
      <c r="L228" s="4">
        <f t="shared" si="6"/>
        <v>6</v>
      </c>
      <c r="M228" s="243">
        <v>174</v>
      </c>
      <c r="O228" s="4" t="str">
        <f t="shared" si="7"/>
        <v/>
      </c>
    </row>
    <row r="229" spans="1:15" s="4" customFormat="1" ht="15">
      <c r="A229" s="136">
        <v>226540</v>
      </c>
      <c r="B229" s="131" t="s">
        <v>105</v>
      </c>
      <c r="C229" s="131" t="s">
        <v>106</v>
      </c>
      <c r="F229" s="4">
        <v>182</v>
      </c>
      <c r="G229" s="144">
        <v>2100100</v>
      </c>
      <c r="H229" s="145" t="s">
        <v>382</v>
      </c>
      <c r="I229" s="4">
        <v>180</v>
      </c>
      <c r="L229" s="4">
        <f t="shared" si="6"/>
        <v>-4</v>
      </c>
      <c r="M229" s="243">
        <v>184</v>
      </c>
      <c r="O229" s="4" t="str">
        <f t="shared" si="7"/>
        <v/>
      </c>
    </row>
    <row r="230" spans="1:15" s="4" customFormat="1" ht="15">
      <c r="A230" s="136">
        <v>226550</v>
      </c>
      <c r="B230" s="131" t="s">
        <v>181</v>
      </c>
      <c r="C230" s="131" t="s">
        <v>378</v>
      </c>
      <c r="D230" s="141" t="s">
        <v>393</v>
      </c>
      <c r="F230" s="4">
        <v>197</v>
      </c>
      <c r="G230" s="146">
        <v>2100120</v>
      </c>
      <c r="H230" s="147" t="s">
        <v>385</v>
      </c>
      <c r="I230" s="146">
        <v>195</v>
      </c>
      <c r="J230" s="147">
        <v>2002020</v>
      </c>
      <c r="K230" s="146" t="s">
        <v>386</v>
      </c>
      <c r="L230" s="4">
        <f t="shared" si="6"/>
        <v>1</v>
      </c>
      <c r="M230" s="243">
        <v>194</v>
      </c>
      <c r="O230" s="4" t="str">
        <f t="shared" si="7"/>
        <v/>
      </c>
    </row>
    <row r="231" spans="1:15" s="4" customFormat="1" ht="15">
      <c r="A231" s="136">
        <v>226560</v>
      </c>
      <c r="B231" s="131" t="s">
        <v>183</v>
      </c>
      <c r="C231" s="131" t="s">
        <v>184</v>
      </c>
      <c r="F231" s="4">
        <v>207</v>
      </c>
      <c r="G231" s="150">
        <v>2100130</v>
      </c>
      <c r="H231" s="151" t="s">
        <v>387</v>
      </c>
      <c r="I231" s="150">
        <v>210</v>
      </c>
      <c r="J231" s="152">
        <v>2002020</v>
      </c>
      <c r="K231" s="152" t="s">
        <v>386</v>
      </c>
      <c r="L231" s="4">
        <f t="shared" si="6"/>
        <v>6</v>
      </c>
      <c r="M231" s="243">
        <v>204</v>
      </c>
      <c r="O231" s="4" t="str">
        <f t="shared" si="7"/>
        <v/>
      </c>
    </row>
    <row r="232" spans="1:15" s="4" customFormat="1" ht="15">
      <c r="A232" s="136">
        <v>226570</v>
      </c>
      <c r="B232" s="131" t="s">
        <v>185</v>
      </c>
      <c r="C232" s="131" t="s">
        <v>186</v>
      </c>
      <c r="F232" s="4">
        <v>214</v>
      </c>
      <c r="G232" s="180">
        <v>2100107</v>
      </c>
      <c r="H232" s="233" t="s">
        <v>409</v>
      </c>
      <c r="I232" s="233">
        <v>210</v>
      </c>
      <c r="L232" s="4">
        <f t="shared" si="6"/>
        <v>-4</v>
      </c>
      <c r="M232" s="243">
        <v>214</v>
      </c>
      <c r="O232" s="4" t="str">
        <f t="shared" si="7"/>
        <v/>
      </c>
    </row>
    <row r="233" spans="1:15" s="4" customFormat="1">
      <c r="A233" s="136">
        <v>226600</v>
      </c>
      <c r="B233" s="4" t="s">
        <v>336</v>
      </c>
      <c r="D233" s="4" t="s">
        <v>291</v>
      </c>
      <c r="E233" s="4" t="s">
        <v>292</v>
      </c>
      <c r="G233" s="58"/>
      <c r="L233" s="4">
        <f t="shared" si="6"/>
        <v>-144</v>
      </c>
      <c r="M233" s="243">
        <v>144</v>
      </c>
      <c r="O233" s="4" t="str">
        <f t="shared" si="7"/>
        <v/>
      </c>
    </row>
    <row r="234" spans="1:15" s="4" customFormat="1">
      <c r="A234" s="136">
        <v>226610</v>
      </c>
      <c r="B234" s="4" t="s">
        <v>336</v>
      </c>
      <c r="D234" s="4" t="s">
        <v>291</v>
      </c>
      <c r="E234" s="4" t="s">
        <v>292</v>
      </c>
      <c r="G234" s="58"/>
      <c r="L234" s="4">
        <f t="shared" si="6"/>
        <v>-154</v>
      </c>
      <c r="M234" s="243">
        <v>154</v>
      </c>
      <c r="O234" s="4" t="str">
        <f t="shared" si="7"/>
        <v/>
      </c>
    </row>
    <row r="235" spans="1:15" s="4" customFormat="1">
      <c r="A235" s="136">
        <v>226620</v>
      </c>
      <c r="B235" s="4" t="s">
        <v>336</v>
      </c>
      <c r="D235" s="4" t="s">
        <v>291</v>
      </c>
      <c r="E235" s="4" t="s">
        <v>292</v>
      </c>
      <c r="G235" s="58"/>
      <c r="L235" s="4">
        <f t="shared" si="6"/>
        <v>-164</v>
      </c>
      <c r="M235" s="243">
        <v>164</v>
      </c>
      <c r="O235" s="4" t="str">
        <f t="shared" si="7"/>
        <v/>
      </c>
    </row>
    <row r="236" spans="1:15" s="4" customFormat="1">
      <c r="A236" s="136">
        <v>226630</v>
      </c>
      <c r="B236" s="4" t="s">
        <v>336</v>
      </c>
      <c r="D236" s="4" t="s">
        <v>291</v>
      </c>
      <c r="E236" s="4" t="s">
        <v>292</v>
      </c>
      <c r="G236" s="58"/>
      <c r="L236" s="4">
        <f t="shared" si="6"/>
        <v>-174</v>
      </c>
      <c r="M236" s="243">
        <v>174</v>
      </c>
      <c r="O236" s="4" t="str">
        <f t="shared" si="7"/>
        <v/>
      </c>
    </row>
    <row r="237" spans="1:15" s="4" customFormat="1">
      <c r="A237" s="136">
        <v>226640</v>
      </c>
      <c r="B237" s="4" t="s">
        <v>336</v>
      </c>
      <c r="D237" s="4" t="s">
        <v>291</v>
      </c>
      <c r="E237" s="4" t="s">
        <v>292</v>
      </c>
      <c r="G237" s="58"/>
      <c r="L237" s="4">
        <f t="shared" si="6"/>
        <v>-184</v>
      </c>
      <c r="M237" s="243">
        <v>184</v>
      </c>
      <c r="O237" s="4" t="str">
        <f t="shared" si="7"/>
        <v/>
      </c>
    </row>
    <row r="238" spans="1:15" s="4" customFormat="1">
      <c r="A238" s="136">
        <v>226650</v>
      </c>
      <c r="B238" s="4" t="s">
        <v>336</v>
      </c>
      <c r="D238" s="4" t="s">
        <v>291</v>
      </c>
      <c r="E238" s="4" t="s">
        <v>292</v>
      </c>
      <c r="G238" s="58"/>
      <c r="L238" s="4">
        <f t="shared" si="6"/>
        <v>-194</v>
      </c>
      <c r="M238" s="243">
        <v>194</v>
      </c>
      <c r="O238" s="4" t="str">
        <f t="shared" si="7"/>
        <v/>
      </c>
    </row>
    <row r="239" spans="1:15" s="4" customFormat="1">
      <c r="A239" s="136">
        <v>226660</v>
      </c>
      <c r="B239" s="4" t="s">
        <v>336</v>
      </c>
      <c r="D239" s="4" t="s">
        <v>291</v>
      </c>
      <c r="E239" s="4" t="s">
        <v>292</v>
      </c>
      <c r="G239" s="58"/>
      <c r="L239" s="4">
        <f t="shared" si="6"/>
        <v>-204</v>
      </c>
      <c r="M239" s="243">
        <v>204</v>
      </c>
      <c r="O239" s="4" t="str">
        <f t="shared" si="7"/>
        <v/>
      </c>
    </row>
    <row r="240" spans="1:15" s="4" customFormat="1">
      <c r="A240" s="136">
        <v>226670</v>
      </c>
      <c r="B240" s="4" t="s">
        <v>336</v>
      </c>
      <c r="D240" s="4" t="s">
        <v>291</v>
      </c>
      <c r="E240" s="4" t="s">
        <v>292</v>
      </c>
      <c r="G240" s="58"/>
      <c r="L240" s="4">
        <f t="shared" si="6"/>
        <v>-214</v>
      </c>
      <c r="M240" s="243">
        <v>214</v>
      </c>
      <c r="O240" s="4" t="str">
        <f t="shared" si="7"/>
        <v/>
      </c>
    </row>
    <row r="241" spans="1:15" s="4" customFormat="1" ht="15">
      <c r="A241" s="133">
        <v>320300</v>
      </c>
      <c r="B241" s="4" t="s">
        <v>277</v>
      </c>
      <c r="C241" s="4" t="s">
        <v>368</v>
      </c>
      <c r="F241" s="4">
        <v>136</v>
      </c>
      <c r="G241" s="180">
        <v>2100035</v>
      </c>
      <c r="H241" s="233" t="s">
        <v>399</v>
      </c>
      <c r="I241" s="233">
        <v>140</v>
      </c>
      <c r="L241" s="4">
        <f t="shared" si="6"/>
        <v>4</v>
      </c>
      <c r="M241" s="243">
        <v>136</v>
      </c>
      <c r="O241" s="4" t="str">
        <f t="shared" si="7"/>
        <v/>
      </c>
    </row>
    <row r="242" spans="1:15" s="4" customFormat="1" ht="15">
      <c r="A242" s="133">
        <v>320310</v>
      </c>
      <c r="B242" s="131" t="s">
        <v>191</v>
      </c>
      <c r="C242" s="131" t="s">
        <v>192</v>
      </c>
      <c r="F242" s="4">
        <v>144</v>
      </c>
      <c r="G242" s="180">
        <v>2100065</v>
      </c>
      <c r="H242" s="233" t="s">
        <v>400</v>
      </c>
      <c r="I242" s="233">
        <v>155</v>
      </c>
      <c r="L242" s="4">
        <f t="shared" si="6"/>
        <v>9</v>
      </c>
      <c r="M242" s="243">
        <v>146</v>
      </c>
      <c r="O242" s="4" t="str">
        <f t="shared" si="7"/>
        <v/>
      </c>
    </row>
    <row r="243" spans="1:15" s="4" customFormat="1" ht="15">
      <c r="A243" s="133">
        <v>320320</v>
      </c>
      <c r="B243" s="131" t="s">
        <v>195</v>
      </c>
      <c r="C243" s="131" t="s">
        <v>196</v>
      </c>
      <c r="F243" s="4">
        <v>158</v>
      </c>
      <c r="G243" s="180">
        <v>2100065</v>
      </c>
      <c r="H243" s="233" t="s">
        <v>400</v>
      </c>
      <c r="I243" s="233">
        <v>155</v>
      </c>
      <c r="L243" s="4">
        <f t="shared" si="6"/>
        <v>-1</v>
      </c>
      <c r="M243" s="243">
        <v>156</v>
      </c>
      <c r="O243" s="4" t="str">
        <f t="shared" si="7"/>
        <v/>
      </c>
    </row>
    <row r="244" spans="1:15" s="4" customFormat="1" ht="15">
      <c r="A244" s="133">
        <v>320330</v>
      </c>
      <c r="B244" s="131" t="s">
        <v>197</v>
      </c>
      <c r="C244" s="131" t="s">
        <v>198</v>
      </c>
      <c r="F244" s="4">
        <v>167</v>
      </c>
      <c r="G244" s="180">
        <v>2100095</v>
      </c>
      <c r="H244" s="27" t="s">
        <v>401</v>
      </c>
      <c r="I244" s="27">
        <v>170</v>
      </c>
      <c r="L244" s="4">
        <f t="shared" si="6"/>
        <v>4</v>
      </c>
      <c r="M244" s="243">
        <v>166</v>
      </c>
      <c r="O244" s="4" t="str">
        <f t="shared" si="7"/>
        <v/>
      </c>
    </row>
    <row r="245" spans="1:15" s="4" customFormat="1" ht="15">
      <c r="A245" s="133">
        <v>320340</v>
      </c>
      <c r="B245" s="131" t="s">
        <v>199</v>
      </c>
      <c r="C245" s="131" t="s">
        <v>380</v>
      </c>
      <c r="D245" s="141" t="s">
        <v>393</v>
      </c>
      <c r="F245" s="4">
        <v>182</v>
      </c>
      <c r="G245" s="180">
        <v>2100067</v>
      </c>
      <c r="H245" s="233" t="s">
        <v>402</v>
      </c>
      <c r="I245" s="233">
        <v>180</v>
      </c>
      <c r="K245" s="131"/>
      <c r="L245" s="4">
        <f t="shared" si="6"/>
        <v>4</v>
      </c>
      <c r="M245" s="243">
        <v>176</v>
      </c>
      <c r="O245" s="4" t="str">
        <f t="shared" si="7"/>
        <v/>
      </c>
    </row>
    <row r="246" spans="1:15" s="4" customFormat="1" ht="15">
      <c r="A246" s="133">
        <v>320350</v>
      </c>
      <c r="B246" s="131" t="s">
        <v>201</v>
      </c>
      <c r="C246" s="131" t="s">
        <v>202</v>
      </c>
      <c r="F246" s="4">
        <v>183</v>
      </c>
      <c r="G246" s="180">
        <v>2100097</v>
      </c>
      <c r="H246" s="27" t="s">
        <v>403</v>
      </c>
      <c r="I246" s="233">
        <v>195</v>
      </c>
      <c r="L246" s="4">
        <f t="shared" si="6"/>
        <v>9</v>
      </c>
      <c r="M246" s="243">
        <v>186</v>
      </c>
      <c r="O246" s="4" t="str">
        <f t="shared" si="7"/>
        <v/>
      </c>
    </row>
    <row r="247" spans="1:15" s="4" customFormat="1" ht="15">
      <c r="A247" s="133">
        <v>320360</v>
      </c>
      <c r="B247" s="131" t="s">
        <v>203</v>
      </c>
      <c r="C247" s="131" t="s">
        <v>204</v>
      </c>
      <c r="F247" s="4">
        <v>192</v>
      </c>
      <c r="G247" s="180">
        <v>2100097</v>
      </c>
      <c r="H247" s="27" t="s">
        <v>403</v>
      </c>
      <c r="I247" s="233">
        <v>195</v>
      </c>
      <c r="L247" s="4">
        <f t="shared" si="6"/>
        <v>-1</v>
      </c>
      <c r="M247" s="243">
        <v>196</v>
      </c>
      <c r="O247" s="4" t="str">
        <f t="shared" si="7"/>
        <v/>
      </c>
    </row>
    <row r="248" spans="1:15" s="4" customFormat="1" ht="15">
      <c r="A248" s="133">
        <v>320370</v>
      </c>
      <c r="B248" s="131" t="s">
        <v>205</v>
      </c>
      <c r="C248" s="131" t="s">
        <v>206</v>
      </c>
      <c r="F248" s="4">
        <v>209</v>
      </c>
      <c r="G248" s="135" t="s">
        <v>425</v>
      </c>
      <c r="H248" s="135" t="s">
        <v>424</v>
      </c>
      <c r="L248" s="4">
        <f t="shared" si="6"/>
        <v>-206</v>
      </c>
      <c r="M248" s="243">
        <v>206</v>
      </c>
      <c r="O248" s="4" t="str">
        <f t="shared" si="7"/>
        <v/>
      </c>
    </row>
    <row r="249" spans="1:15" s="4" customFormat="1" ht="15">
      <c r="A249" s="133">
        <v>320500</v>
      </c>
      <c r="B249" s="131" t="s">
        <v>137</v>
      </c>
      <c r="C249" s="131" t="s">
        <v>138</v>
      </c>
      <c r="F249" s="4">
        <v>137</v>
      </c>
      <c r="G249" s="180">
        <v>2100025</v>
      </c>
      <c r="H249" s="233" t="s">
        <v>404</v>
      </c>
      <c r="I249" s="233">
        <v>140</v>
      </c>
      <c r="L249" s="4">
        <f t="shared" si="6"/>
        <v>4</v>
      </c>
      <c r="M249" s="243">
        <v>136</v>
      </c>
      <c r="O249" s="4" t="str">
        <f t="shared" si="7"/>
        <v/>
      </c>
    </row>
    <row r="250" spans="1:15" s="4" customFormat="1" ht="15">
      <c r="A250" s="133">
        <v>320510</v>
      </c>
      <c r="B250" s="131" t="s">
        <v>157</v>
      </c>
      <c r="C250" s="131" t="s">
        <v>158</v>
      </c>
      <c r="F250" s="4">
        <v>149</v>
      </c>
      <c r="G250" s="180">
        <v>2100045</v>
      </c>
      <c r="H250" s="233" t="s">
        <v>405</v>
      </c>
      <c r="I250" s="233">
        <v>155</v>
      </c>
      <c r="L250" s="4">
        <f t="shared" si="6"/>
        <v>9</v>
      </c>
      <c r="M250" s="243">
        <v>146</v>
      </c>
      <c r="O250" s="4" t="str">
        <f t="shared" si="7"/>
        <v/>
      </c>
    </row>
    <row r="251" spans="1:15" s="4" customFormat="1" ht="15">
      <c r="A251" s="133">
        <v>320520</v>
      </c>
      <c r="B251" s="131" t="s">
        <v>179</v>
      </c>
      <c r="C251" s="131" t="s">
        <v>180</v>
      </c>
      <c r="D251" s="135"/>
      <c r="F251" s="4">
        <v>159</v>
      </c>
      <c r="G251" s="180">
        <v>2100045</v>
      </c>
      <c r="H251" s="233" t="s">
        <v>405</v>
      </c>
      <c r="I251" s="233">
        <v>155</v>
      </c>
      <c r="L251" s="4">
        <f t="shared" si="6"/>
        <v>-1</v>
      </c>
      <c r="M251" s="243">
        <v>156</v>
      </c>
      <c r="O251" s="4" t="str">
        <f t="shared" si="7"/>
        <v/>
      </c>
    </row>
    <row r="252" spans="1:15" s="4" customFormat="1" ht="15">
      <c r="A252" s="133">
        <v>320530</v>
      </c>
      <c r="B252" s="141" t="s">
        <v>153</v>
      </c>
      <c r="C252" s="141" t="s">
        <v>154</v>
      </c>
      <c r="F252" s="4">
        <v>174</v>
      </c>
      <c r="G252" s="180">
        <v>2100075</v>
      </c>
      <c r="H252" s="27" t="s">
        <v>406</v>
      </c>
      <c r="I252" s="233">
        <v>170</v>
      </c>
      <c r="L252" s="4">
        <f t="shared" si="6"/>
        <v>4</v>
      </c>
      <c r="M252" s="243">
        <v>166</v>
      </c>
      <c r="O252" s="4" t="str">
        <f t="shared" si="7"/>
        <v/>
      </c>
    </row>
    <row r="253" spans="1:15" s="4" customFormat="1" ht="15">
      <c r="A253" s="133">
        <v>320540</v>
      </c>
      <c r="B253" s="137" t="s">
        <v>153</v>
      </c>
      <c r="C253" s="137" t="s">
        <v>154</v>
      </c>
      <c r="F253" s="138">
        <v>173.5</v>
      </c>
      <c r="G253" s="180">
        <v>2100105</v>
      </c>
      <c r="H253" s="27" t="s">
        <v>407</v>
      </c>
      <c r="I253" s="233">
        <v>185</v>
      </c>
      <c r="L253" s="4">
        <f t="shared" si="6"/>
        <v>9</v>
      </c>
      <c r="M253" s="243">
        <v>176</v>
      </c>
      <c r="O253" s="4" t="str">
        <f t="shared" si="7"/>
        <v/>
      </c>
    </row>
    <row r="254" spans="1:15" s="4" customFormat="1" ht="15">
      <c r="A254" s="133">
        <v>320550</v>
      </c>
      <c r="B254" s="131" t="s">
        <v>105</v>
      </c>
      <c r="C254" s="131" t="s">
        <v>106</v>
      </c>
      <c r="F254" s="4">
        <v>182</v>
      </c>
      <c r="G254" s="180">
        <v>2100105</v>
      </c>
      <c r="H254" s="27" t="s">
        <v>407</v>
      </c>
      <c r="I254" s="233">
        <v>185</v>
      </c>
      <c r="L254" s="4">
        <f t="shared" si="6"/>
        <v>-1</v>
      </c>
      <c r="M254" s="243">
        <v>186</v>
      </c>
      <c r="O254" s="4" t="str">
        <f t="shared" si="7"/>
        <v/>
      </c>
    </row>
    <row r="255" spans="1:15" s="4" customFormat="1" ht="15">
      <c r="A255" s="133">
        <v>320560</v>
      </c>
      <c r="B255" s="131" t="s">
        <v>155</v>
      </c>
      <c r="C255" s="131" t="s">
        <v>156</v>
      </c>
      <c r="F255" s="4">
        <v>199</v>
      </c>
      <c r="G255" s="180">
        <v>2100077</v>
      </c>
      <c r="H255" s="27" t="s">
        <v>408</v>
      </c>
      <c r="I255" s="233">
        <v>195</v>
      </c>
      <c r="K255" s="131"/>
      <c r="L255" s="4">
        <f t="shared" si="6"/>
        <v>-1</v>
      </c>
      <c r="M255" s="243">
        <v>196</v>
      </c>
      <c r="O255" s="4" t="str">
        <f t="shared" si="7"/>
        <v/>
      </c>
    </row>
    <row r="256" spans="1:15" s="4" customFormat="1" ht="15">
      <c r="A256" s="133">
        <v>320570</v>
      </c>
      <c r="B256" s="131" t="s">
        <v>183</v>
      </c>
      <c r="C256" s="131" t="s">
        <v>184</v>
      </c>
      <c r="F256" s="4">
        <v>207</v>
      </c>
      <c r="G256" s="180">
        <v>2100107</v>
      </c>
      <c r="H256" s="27" t="s">
        <v>409</v>
      </c>
      <c r="I256" s="233">
        <v>210</v>
      </c>
      <c r="L256" s="4">
        <f t="shared" si="6"/>
        <v>4</v>
      </c>
      <c r="M256" s="243">
        <v>206</v>
      </c>
      <c r="O256" s="4" t="str">
        <f t="shared" si="7"/>
        <v/>
      </c>
    </row>
    <row r="257" spans="1:15" s="4" customFormat="1">
      <c r="A257" s="133">
        <v>320600</v>
      </c>
      <c r="E257" s="4" t="s">
        <v>372</v>
      </c>
      <c r="G257" s="58"/>
      <c r="L257" s="4">
        <f t="shared" ref="L257:L320" si="8">I257-M257</f>
        <v>-136</v>
      </c>
      <c r="M257" s="243">
        <v>136</v>
      </c>
      <c r="O257" s="4" t="str">
        <f t="shared" si="7"/>
        <v/>
      </c>
    </row>
    <row r="258" spans="1:15" s="4" customFormat="1">
      <c r="A258" s="133">
        <v>320610</v>
      </c>
      <c r="E258" s="4" t="s">
        <v>372</v>
      </c>
      <c r="G258" s="58"/>
      <c r="L258" s="4">
        <f t="shared" si="8"/>
        <v>-146</v>
      </c>
      <c r="M258" s="243">
        <v>146</v>
      </c>
      <c r="O258" s="4" t="str">
        <f t="shared" ref="O258:O321" si="9">IF(L258&gt;10,L258,"")</f>
        <v/>
      </c>
    </row>
    <row r="259" spans="1:15" s="4" customFormat="1">
      <c r="A259" s="133">
        <v>320620</v>
      </c>
      <c r="E259" s="4" t="s">
        <v>372</v>
      </c>
      <c r="G259" s="58"/>
      <c r="L259" s="4">
        <f t="shared" si="8"/>
        <v>-156</v>
      </c>
      <c r="M259" s="243">
        <v>156</v>
      </c>
      <c r="O259" s="4" t="str">
        <f t="shared" si="9"/>
        <v/>
      </c>
    </row>
    <row r="260" spans="1:15" s="4" customFormat="1">
      <c r="A260" s="133">
        <v>320630</v>
      </c>
      <c r="E260" s="4" t="s">
        <v>372</v>
      </c>
      <c r="G260" s="58"/>
      <c r="L260" s="4">
        <f t="shared" si="8"/>
        <v>-166</v>
      </c>
      <c r="M260" s="243">
        <v>166</v>
      </c>
      <c r="O260" s="4" t="str">
        <f t="shared" si="9"/>
        <v/>
      </c>
    </row>
    <row r="261" spans="1:15" s="4" customFormat="1">
      <c r="A261" s="133">
        <v>320640</v>
      </c>
      <c r="E261" s="4" t="s">
        <v>372</v>
      </c>
      <c r="G261" s="58"/>
      <c r="L261" s="4">
        <f t="shared" si="8"/>
        <v>-176</v>
      </c>
      <c r="M261" s="243">
        <v>176</v>
      </c>
      <c r="O261" s="4" t="str">
        <f t="shared" si="9"/>
        <v/>
      </c>
    </row>
    <row r="262" spans="1:15" s="4" customFormat="1">
      <c r="A262" s="133">
        <v>320650</v>
      </c>
      <c r="E262" s="4" t="s">
        <v>372</v>
      </c>
      <c r="G262" s="58"/>
      <c r="L262" s="4">
        <f t="shared" si="8"/>
        <v>-186</v>
      </c>
      <c r="M262" s="243">
        <v>186</v>
      </c>
      <c r="O262" s="4" t="str">
        <f t="shared" si="9"/>
        <v/>
      </c>
    </row>
    <row r="263" spans="1:15" s="4" customFormat="1">
      <c r="A263" s="133">
        <v>320660</v>
      </c>
      <c r="E263" s="4" t="s">
        <v>372</v>
      </c>
      <c r="G263" s="58"/>
      <c r="L263" s="4">
        <f t="shared" si="8"/>
        <v>-196</v>
      </c>
      <c r="M263" s="243">
        <v>196</v>
      </c>
      <c r="O263" s="4" t="str">
        <f t="shared" si="9"/>
        <v/>
      </c>
    </row>
    <row r="264" spans="1:15" s="4" customFormat="1">
      <c r="A264" s="133">
        <v>320670</v>
      </c>
      <c r="E264" s="4" t="s">
        <v>372</v>
      </c>
      <c r="G264" s="58"/>
      <c r="L264" s="4">
        <f t="shared" si="8"/>
        <v>-206</v>
      </c>
      <c r="M264" s="243">
        <v>206</v>
      </c>
      <c r="O264" s="4" t="str">
        <f t="shared" si="9"/>
        <v/>
      </c>
    </row>
    <row r="265" spans="1:15" s="4" customFormat="1" ht="15">
      <c r="A265" s="133">
        <v>322300</v>
      </c>
      <c r="B265" s="131" t="s">
        <v>195</v>
      </c>
      <c r="C265" s="131" t="s">
        <v>196</v>
      </c>
      <c r="F265" s="4">
        <v>158</v>
      </c>
      <c r="G265" s="142">
        <v>2100090</v>
      </c>
      <c r="H265" s="143" t="s">
        <v>388</v>
      </c>
      <c r="I265" s="143">
        <v>165</v>
      </c>
      <c r="L265" s="4">
        <f t="shared" si="8"/>
        <v>8</v>
      </c>
      <c r="M265" s="243">
        <v>157</v>
      </c>
      <c r="O265" s="4" t="str">
        <f t="shared" si="9"/>
        <v/>
      </c>
    </row>
    <row r="266" spans="1:15" s="4" customFormat="1" ht="15">
      <c r="A266" s="133">
        <v>322310</v>
      </c>
      <c r="B266" s="131" t="s">
        <v>197</v>
      </c>
      <c r="C266" s="131" t="s">
        <v>198</v>
      </c>
      <c r="F266" s="4">
        <v>167</v>
      </c>
      <c r="G266" s="180">
        <v>2100095</v>
      </c>
      <c r="H266" s="27" t="s">
        <v>401</v>
      </c>
      <c r="I266" s="233">
        <v>170</v>
      </c>
      <c r="L266" s="4">
        <f t="shared" si="8"/>
        <v>3</v>
      </c>
      <c r="M266" s="243">
        <v>167</v>
      </c>
      <c r="O266" s="4" t="str">
        <f t="shared" si="9"/>
        <v/>
      </c>
    </row>
    <row r="267" spans="1:15" s="4" customFormat="1" ht="15">
      <c r="A267" s="133">
        <v>322320</v>
      </c>
      <c r="B267" s="131" t="s">
        <v>199</v>
      </c>
      <c r="C267" s="131" t="s">
        <v>380</v>
      </c>
      <c r="D267" s="141" t="s">
        <v>393</v>
      </c>
      <c r="F267" s="4">
        <v>182</v>
      </c>
      <c r="G267" s="180">
        <v>2100067</v>
      </c>
      <c r="H267" s="27" t="s">
        <v>402</v>
      </c>
      <c r="I267" s="233">
        <v>180</v>
      </c>
      <c r="K267" s="131"/>
      <c r="L267" s="4">
        <f t="shared" si="8"/>
        <v>3</v>
      </c>
      <c r="M267" s="243">
        <v>177</v>
      </c>
      <c r="O267" s="4" t="str">
        <f t="shared" si="9"/>
        <v/>
      </c>
    </row>
    <row r="268" spans="1:15" s="4" customFormat="1" ht="15">
      <c r="A268" s="133">
        <v>322330</v>
      </c>
      <c r="B268" s="131" t="s">
        <v>203</v>
      </c>
      <c r="C268" s="131" t="s">
        <v>204</v>
      </c>
      <c r="F268" s="4">
        <v>192</v>
      </c>
      <c r="G268" s="180">
        <v>2100097</v>
      </c>
      <c r="H268" s="27" t="s">
        <v>403</v>
      </c>
      <c r="I268" s="27">
        <v>195</v>
      </c>
      <c r="L268" s="4">
        <f t="shared" si="8"/>
        <v>8</v>
      </c>
      <c r="M268" s="243">
        <v>187</v>
      </c>
      <c r="O268" s="4" t="str">
        <f t="shared" si="9"/>
        <v/>
      </c>
    </row>
    <row r="269" spans="1:15" s="4" customFormat="1" ht="15">
      <c r="A269" s="133">
        <v>322340</v>
      </c>
      <c r="B269" s="4" t="s">
        <v>277</v>
      </c>
      <c r="C269" s="4" t="s">
        <v>370</v>
      </c>
      <c r="F269" s="4">
        <v>192</v>
      </c>
      <c r="G269" s="180">
        <v>2100097</v>
      </c>
      <c r="H269" s="27" t="s">
        <v>403</v>
      </c>
      <c r="I269" s="233">
        <v>195</v>
      </c>
      <c r="L269" s="4">
        <f t="shared" si="8"/>
        <v>-2</v>
      </c>
      <c r="M269" s="243">
        <v>197</v>
      </c>
      <c r="O269" s="4" t="str">
        <f t="shared" si="9"/>
        <v/>
      </c>
    </row>
    <row r="270" spans="1:15" s="4" customFormat="1" ht="15">
      <c r="A270" s="133">
        <v>322350</v>
      </c>
      <c r="B270" s="131" t="s">
        <v>205</v>
      </c>
      <c r="C270" s="131" t="s">
        <v>206</v>
      </c>
      <c r="F270" s="4">
        <v>209</v>
      </c>
      <c r="G270" s="135" t="s">
        <v>425</v>
      </c>
      <c r="H270" s="135" t="s">
        <v>424</v>
      </c>
      <c r="L270" s="4">
        <f t="shared" si="8"/>
        <v>-207</v>
      </c>
      <c r="M270" s="243">
        <v>207</v>
      </c>
      <c r="O270" s="4" t="str">
        <f t="shared" si="9"/>
        <v/>
      </c>
    </row>
    <row r="271" spans="1:15" s="4" customFormat="1" ht="15">
      <c r="A271" s="133">
        <v>322360</v>
      </c>
      <c r="B271" s="4" t="s">
        <v>259</v>
      </c>
      <c r="C271" s="131" t="s">
        <v>270</v>
      </c>
      <c r="G271" s="135" t="s">
        <v>425</v>
      </c>
      <c r="H271" s="135" t="s">
        <v>424</v>
      </c>
      <c r="L271" s="4">
        <f t="shared" si="8"/>
        <v>-217</v>
      </c>
      <c r="M271" s="243">
        <v>217</v>
      </c>
      <c r="O271" s="4" t="str">
        <f t="shared" si="9"/>
        <v/>
      </c>
    </row>
    <row r="272" spans="1:15" s="4" customFormat="1" ht="15">
      <c r="A272" s="133">
        <v>322370</v>
      </c>
      <c r="B272" s="4" t="s">
        <v>259</v>
      </c>
      <c r="C272" s="131" t="s">
        <v>270</v>
      </c>
      <c r="G272" s="135" t="s">
        <v>425</v>
      </c>
      <c r="H272" s="135" t="s">
        <v>424</v>
      </c>
      <c r="L272" s="4">
        <f t="shared" si="8"/>
        <v>-227</v>
      </c>
      <c r="M272" s="243">
        <v>227</v>
      </c>
      <c r="O272" s="4" t="str">
        <f t="shared" si="9"/>
        <v/>
      </c>
    </row>
    <row r="273" spans="1:15" s="4" customFormat="1" ht="15">
      <c r="A273" s="133">
        <v>322500</v>
      </c>
      <c r="B273" s="131" t="s">
        <v>179</v>
      </c>
      <c r="C273" s="131" t="s">
        <v>180</v>
      </c>
      <c r="D273" s="135"/>
      <c r="F273" s="4">
        <v>159</v>
      </c>
      <c r="G273" s="180">
        <v>2100045</v>
      </c>
      <c r="H273" s="27" t="s">
        <v>405</v>
      </c>
      <c r="I273" s="233">
        <v>155</v>
      </c>
      <c r="L273" s="4">
        <f t="shared" si="8"/>
        <v>-2</v>
      </c>
      <c r="M273" s="243">
        <v>157</v>
      </c>
      <c r="O273" s="4" t="str">
        <f t="shared" si="9"/>
        <v/>
      </c>
    </row>
    <row r="274" spans="1:15" s="4" customFormat="1" ht="15">
      <c r="A274" s="133">
        <v>322510</v>
      </c>
      <c r="B274" s="141" t="s">
        <v>153</v>
      </c>
      <c r="C274" s="141" t="s">
        <v>154</v>
      </c>
      <c r="F274" s="4">
        <v>174</v>
      </c>
      <c r="G274" s="180">
        <v>2100075</v>
      </c>
      <c r="H274" s="27" t="s">
        <v>406</v>
      </c>
      <c r="I274" s="233">
        <v>170</v>
      </c>
      <c r="L274" s="4">
        <f t="shared" si="8"/>
        <v>3</v>
      </c>
      <c r="M274" s="243">
        <v>167</v>
      </c>
      <c r="O274" s="4" t="str">
        <f t="shared" si="9"/>
        <v/>
      </c>
    </row>
    <row r="275" spans="1:15" s="4" customFormat="1" ht="15">
      <c r="A275" s="133">
        <v>322520</v>
      </c>
      <c r="B275" s="131" t="s">
        <v>105</v>
      </c>
      <c r="C275" s="131" t="s">
        <v>106</v>
      </c>
      <c r="F275" s="4">
        <v>182</v>
      </c>
      <c r="G275" s="180">
        <v>2100105</v>
      </c>
      <c r="H275" s="27" t="s">
        <v>407</v>
      </c>
      <c r="I275" s="233">
        <v>185</v>
      </c>
      <c r="L275" s="4">
        <f t="shared" si="8"/>
        <v>8</v>
      </c>
      <c r="M275" s="243">
        <v>177</v>
      </c>
      <c r="O275" s="4" t="str">
        <f t="shared" si="9"/>
        <v/>
      </c>
    </row>
    <row r="276" spans="1:15" s="4" customFormat="1" ht="15">
      <c r="A276" s="133">
        <v>322530</v>
      </c>
      <c r="B276" s="131" t="s">
        <v>181</v>
      </c>
      <c r="C276" s="131" t="s">
        <v>378</v>
      </c>
      <c r="D276" s="141" t="s">
        <v>393</v>
      </c>
      <c r="F276" s="4">
        <v>197</v>
      </c>
      <c r="G276" s="180">
        <v>2100077</v>
      </c>
      <c r="H276" s="27" t="s">
        <v>408</v>
      </c>
      <c r="I276" s="233">
        <v>195</v>
      </c>
      <c r="K276" s="131"/>
      <c r="L276" s="4">
        <f t="shared" si="8"/>
        <v>8</v>
      </c>
      <c r="M276" s="243">
        <v>187</v>
      </c>
      <c r="O276" s="4" t="str">
        <f t="shared" si="9"/>
        <v/>
      </c>
    </row>
    <row r="277" spans="1:15" s="4" customFormat="1" ht="15">
      <c r="A277" s="133">
        <v>322540</v>
      </c>
      <c r="B277" s="131" t="s">
        <v>155</v>
      </c>
      <c r="C277" s="131" t="s">
        <v>156</v>
      </c>
      <c r="F277" s="4">
        <v>199</v>
      </c>
      <c r="G277" s="180">
        <v>2100077</v>
      </c>
      <c r="H277" s="233" t="s">
        <v>408</v>
      </c>
      <c r="I277" s="233">
        <v>195</v>
      </c>
      <c r="K277" s="131"/>
      <c r="L277" s="4">
        <f t="shared" si="8"/>
        <v>-2</v>
      </c>
      <c r="M277" s="243">
        <v>197</v>
      </c>
      <c r="O277" s="4" t="str">
        <f t="shared" si="9"/>
        <v/>
      </c>
    </row>
    <row r="278" spans="1:15" s="4" customFormat="1" ht="15">
      <c r="A278" s="133">
        <v>322550</v>
      </c>
      <c r="B278" s="131" t="s">
        <v>183</v>
      </c>
      <c r="C278" s="131" t="s">
        <v>184</v>
      </c>
      <c r="F278" s="4">
        <v>207</v>
      </c>
      <c r="G278" s="180">
        <v>2100107</v>
      </c>
      <c r="H278" s="233" t="s">
        <v>409</v>
      </c>
      <c r="I278" s="233">
        <v>210</v>
      </c>
      <c r="L278" s="4">
        <f t="shared" si="8"/>
        <v>3</v>
      </c>
      <c r="M278" s="243">
        <v>207</v>
      </c>
      <c r="O278" s="4" t="str">
        <f t="shared" si="9"/>
        <v/>
      </c>
    </row>
    <row r="279" spans="1:15" s="4" customFormat="1" ht="15">
      <c r="A279" s="133">
        <v>322560</v>
      </c>
      <c r="B279" s="131" t="s">
        <v>185</v>
      </c>
      <c r="C279" s="131" t="s">
        <v>186</v>
      </c>
      <c r="F279" s="4">
        <v>214</v>
      </c>
      <c r="G279" s="135" t="s">
        <v>425</v>
      </c>
      <c r="H279" s="135" t="s">
        <v>424</v>
      </c>
      <c r="L279" s="4">
        <f t="shared" si="8"/>
        <v>-217</v>
      </c>
      <c r="M279" s="243">
        <v>217</v>
      </c>
      <c r="O279" s="4" t="str">
        <f t="shared" si="9"/>
        <v/>
      </c>
    </row>
    <row r="280" spans="1:15" s="4" customFormat="1" ht="15">
      <c r="A280" s="133">
        <v>322570</v>
      </c>
      <c r="B280" s="131" t="s">
        <v>101</v>
      </c>
      <c r="C280" s="131" t="s">
        <v>102</v>
      </c>
      <c r="F280" s="4">
        <v>225</v>
      </c>
      <c r="G280" s="135" t="s">
        <v>425</v>
      </c>
      <c r="H280" s="135" t="s">
        <v>424</v>
      </c>
      <c r="L280" s="4">
        <f t="shared" si="8"/>
        <v>-227</v>
      </c>
      <c r="M280" s="243">
        <v>227</v>
      </c>
      <c r="O280" s="4" t="str">
        <f t="shared" si="9"/>
        <v/>
      </c>
    </row>
    <row r="281" spans="1:15" s="4" customFormat="1">
      <c r="A281" s="133">
        <v>322600</v>
      </c>
      <c r="E281" s="4" t="s">
        <v>372</v>
      </c>
      <c r="G281" s="58"/>
      <c r="L281" s="4">
        <f t="shared" si="8"/>
        <v>-157</v>
      </c>
      <c r="M281" s="243">
        <v>157</v>
      </c>
      <c r="O281" s="4" t="str">
        <f t="shared" si="9"/>
        <v/>
      </c>
    </row>
    <row r="282" spans="1:15" s="4" customFormat="1">
      <c r="A282" s="133">
        <v>322610</v>
      </c>
      <c r="E282" s="4" t="s">
        <v>372</v>
      </c>
      <c r="G282" s="58"/>
      <c r="L282" s="4">
        <f t="shared" si="8"/>
        <v>-167</v>
      </c>
      <c r="M282" s="243">
        <v>167</v>
      </c>
      <c r="O282" s="4" t="str">
        <f t="shared" si="9"/>
        <v/>
      </c>
    </row>
    <row r="283" spans="1:15" s="4" customFormat="1">
      <c r="A283" s="133">
        <v>322620</v>
      </c>
      <c r="E283" s="4" t="s">
        <v>372</v>
      </c>
      <c r="G283" s="58"/>
      <c r="L283" s="4">
        <f t="shared" si="8"/>
        <v>-177</v>
      </c>
      <c r="M283" s="243">
        <v>177</v>
      </c>
      <c r="O283" s="4" t="str">
        <f t="shared" si="9"/>
        <v/>
      </c>
    </row>
    <row r="284" spans="1:15" s="4" customFormat="1">
      <c r="A284" s="133">
        <v>322630</v>
      </c>
      <c r="E284" s="4" t="s">
        <v>372</v>
      </c>
      <c r="G284" s="58"/>
      <c r="L284" s="4">
        <f t="shared" si="8"/>
        <v>-187</v>
      </c>
      <c r="M284" s="243">
        <v>187</v>
      </c>
      <c r="O284" s="4" t="str">
        <f t="shared" si="9"/>
        <v/>
      </c>
    </row>
    <row r="285" spans="1:15" s="4" customFormat="1">
      <c r="A285" s="133">
        <v>322640</v>
      </c>
      <c r="E285" s="4" t="s">
        <v>372</v>
      </c>
      <c r="G285" s="58"/>
      <c r="L285" s="4">
        <f t="shared" si="8"/>
        <v>-197</v>
      </c>
      <c r="M285" s="243">
        <v>197</v>
      </c>
      <c r="O285" s="4" t="str">
        <f t="shared" si="9"/>
        <v/>
      </c>
    </row>
    <row r="286" spans="1:15" s="4" customFormat="1">
      <c r="A286" s="133">
        <v>322650</v>
      </c>
      <c r="E286" s="4" t="s">
        <v>372</v>
      </c>
      <c r="G286" s="58"/>
      <c r="L286" s="4">
        <f t="shared" si="8"/>
        <v>-207</v>
      </c>
      <c r="M286" s="243">
        <v>207</v>
      </c>
      <c r="O286" s="4" t="str">
        <f t="shared" si="9"/>
        <v/>
      </c>
    </row>
    <row r="287" spans="1:15" s="4" customFormat="1">
      <c r="A287" s="133">
        <v>322660</v>
      </c>
      <c r="E287" s="4" t="s">
        <v>372</v>
      </c>
      <c r="G287" s="58"/>
      <c r="L287" s="4">
        <f t="shared" si="8"/>
        <v>-217</v>
      </c>
      <c r="M287" s="243">
        <v>217</v>
      </c>
      <c r="O287" s="4" t="str">
        <f t="shared" si="9"/>
        <v/>
      </c>
    </row>
    <row r="288" spans="1:15" s="4" customFormat="1">
      <c r="A288" s="133">
        <v>322670</v>
      </c>
      <c r="E288" s="4" t="s">
        <v>372</v>
      </c>
      <c r="G288" s="58"/>
      <c r="L288" s="4">
        <f t="shared" si="8"/>
        <v>-227</v>
      </c>
      <c r="M288" s="243">
        <v>227</v>
      </c>
      <c r="O288" s="4" t="str">
        <f t="shared" si="9"/>
        <v/>
      </c>
    </row>
    <row r="289" spans="1:15" s="4" customFormat="1" ht="15">
      <c r="A289" s="133">
        <v>324300</v>
      </c>
      <c r="B289" s="131" t="s">
        <v>201</v>
      </c>
      <c r="C289" s="131" t="s">
        <v>202</v>
      </c>
      <c r="F289" s="4">
        <v>183</v>
      </c>
      <c r="G289" s="180">
        <v>2100067</v>
      </c>
      <c r="H289" s="233" t="s">
        <v>402</v>
      </c>
      <c r="I289" s="233">
        <v>180</v>
      </c>
      <c r="L289" s="4">
        <f t="shared" si="8"/>
        <v>-2</v>
      </c>
      <c r="M289" s="243">
        <v>182</v>
      </c>
      <c r="O289" s="4" t="str">
        <f t="shared" si="9"/>
        <v/>
      </c>
    </row>
    <row r="290" spans="1:15" s="4" customFormat="1" ht="15">
      <c r="A290" s="133">
        <v>324310</v>
      </c>
      <c r="B290" s="131" t="s">
        <v>203</v>
      </c>
      <c r="C290" s="131" t="s">
        <v>204</v>
      </c>
      <c r="F290" s="4">
        <v>192</v>
      </c>
      <c r="G290" s="180">
        <v>2100097</v>
      </c>
      <c r="H290" s="233" t="s">
        <v>403</v>
      </c>
      <c r="I290" s="233">
        <v>195</v>
      </c>
      <c r="L290" s="4">
        <f t="shared" si="8"/>
        <v>3</v>
      </c>
      <c r="M290" s="243">
        <v>192</v>
      </c>
      <c r="O290" s="4" t="str">
        <f t="shared" si="9"/>
        <v/>
      </c>
    </row>
    <row r="291" spans="1:15" s="4" customFormat="1">
      <c r="A291" s="133">
        <v>324320</v>
      </c>
      <c r="B291" s="4" t="s">
        <v>277</v>
      </c>
      <c r="C291" s="4" t="s">
        <v>369</v>
      </c>
      <c r="F291" s="4">
        <v>202</v>
      </c>
      <c r="G291" s="135" t="s">
        <v>425</v>
      </c>
      <c r="H291" s="135" t="s">
        <v>424</v>
      </c>
      <c r="L291" s="4">
        <f t="shared" si="8"/>
        <v>-202</v>
      </c>
      <c r="M291" s="243">
        <v>202</v>
      </c>
      <c r="O291" s="4" t="str">
        <f t="shared" si="9"/>
        <v/>
      </c>
    </row>
    <row r="292" spans="1:15" s="4" customFormat="1" ht="15">
      <c r="A292" s="133">
        <v>324330</v>
      </c>
      <c r="B292" s="131" t="s">
        <v>205</v>
      </c>
      <c r="C292" s="131" t="s">
        <v>206</v>
      </c>
      <c r="F292" s="4">
        <v>209</v>
      </c>
      <c r="G292" s="135" t="s">
        <v>425</v>
      </c>
      <c r="H292" s="135" t="s">
        <v>424</v>
      </c>
      <c r="L292" s="4">
        <f t="shared" si="8"/>
        <v>-212</v>
      </c>
      <c r="M292" s="243">
        <v>212</v>
      </c>
      <c r="O292" s="4" t="str">
        <f t="shared" si="9"/>
        <v/>
      </c>
    </row>
    <row r="293" spans="1:15" s="4" customFormat="1" ht="15">
      <c r="A293" s="133">
        <v>324340</v>
      </c>
      <c r="B293" s="4" t="s">
        <v>259</v>
      </c>
      <c r="C293" s="131" t="s">
        <v>270</v>
      </c>
      <c r="G293" s="135" t="s">
        <v>425</v>
      </c>
      <c r="H293" s="135" t="s">
        <v>424</v>
      </c>
      <c r="L293" s="4">
        <f t="shared" si="8"/>
        <v>-222</v>
      </c>
      <c r="M293" s="243">
        <v>222</v>
      </c>
      <c r="O293" s="4" t="str">
        <f t="shared" si="9"/>
        <v/>
      </c>
    </row>
    <row r="294" spans="1:15" s="4" customFormat="1" ht="15">
      <c r="A294" s="133">
        <v>324350</v>
      </c>
      <c r="B294" s="4" t="s">
        <v>259</v>
      </c>
      <c r="C294" s="131" t="s">
        <v>270</v>
      </c>
      <c r="G294" s="135" t="s">
        <v>425</v>
      </c>
      <c r="H294" s="135" t="s">
        <v>424</v>
      </c>
      <c r="L294" s="4">
        <f t="shared" si="8"/>
        <v>-232</v>
      </c>
      <c r="M294" s="243">
        <v>232</v>
      </c>
      <c r="O294" s="4" t="str">
        <f t="shared" si="9"/>
        <v/>
      </c>
    </row>
    <row r="295" spans="1:15" s="4" customFormat="1" ht="15">
      <c r="A295" s="133">
        <v>324360</v>
      </c>
      <c r="B295" s="4" t="s">
        <v>259</v>
      </c>
      <c r="C295" s="131" t="s">
        <v>270</v>
      </c>
      <c r="G295" s="135" t="s">
        <v>425</v>
      </c>
      <c r="H295" s="135" t="s">
        <v>424</v>
      </c>
      <c r="L295" s="4">
        <f t="shared" si="8"/>
        <v>-242</v>
      </c>
      <c r="M295" s="243">
        <v>242</v>
      </c>
      <c r="O295" s="4" t="str">
        <f t="shared" si="9"/>
        <v/>
      </c>
    </row>
    <row r="296" spans="1:15" s="4" customFormat="1" ht="15">
      <c r="A296" s="133">
        <v>324370</v>
      </c>
      <c r="B296" s="4" t="s">
        <v>259</v>
      </c>
      <c r="C296" s="131" t="s">
        <v>270</v>
      </c>
      <c r="G296" s="135" t="s">
        <v>425</v>
      </c>
      <c r="H296" s="135" t="s">
        <v>424</v>
      </c>
      <c r="L296" s="4">
        <f t="shared" si="8"/>
        <v>-252</v>
      </c>
      <c r="M296" s="243">
        <v>252</v>
      </c>
      <c r="O296" s="4" t="str">
        <f t="shared" si="9"/>
        <v/>
      </c>
    </row>
    <row r="297" spans="1:15" s="4" customFormat="1" ht="15">
      <c r="A297" s="133">
        <v>324500</v>
      </c>
      <c r="B297" s="131" t="s">
        <v>105</v>
      </c>
      <c r="C297" s="131" t="s">
        <v>106</v>
      </c>
      <c r="F297" s="4">
        <v>182</v>
      </c>
      <c r="G297" s="180">
        <v>2100105</v>
      </c>
      <c r="H297" s="233" t="s">
        <v>407</v>
      </c>
      <c r="I297" s="233">
        <v>185</v>
      </c>
      <c r="L297" s="4">
        <f t="shared" si="8"/>
        <v>3</v>
      </c>
      <c r="M297" s="243">
        <v>182</v>
      </c>
      <c r="O297" s="4" t="str">
        <f t="shared" si="9"/>
        <v/>
      </c>
    </row>
    <row r="298" spans="1:15" s="4" customFormat="1" ht="15">
      <c r="A298" s="133">
        <v>324510</v>
      </c>
      <c r="B298" s="131" t="s">
        <v>181</v>
      </c>
      <c r="C298" s="131" t="s">
        <v>378</v>
      </c>
      <c r="D298" s="141" t="s">
        <v>393</v>
      </c>
      <c r="F298" s="4">
        <v>197</v>
      </c>
      <c r="G298" s="180">
        <v>2100077</v>
      </c>
      <c r="H298" s="233" t="s">
        <v>408</v>
      </c>
      <c r="I298" s="233">
        <v>195</v>
      </c>
      <c r="K298" s="131"/>
      <c r="L298" s="4">
        <f t="shared" si="8"/>
        <v>3</v>
      </c>
      <c r="M298" s="243">
        <v>192</v>
      </c>
      <c r="O298" s="4" t="str">
        <f t="shared" si="9"/>
        <v/>
      </c>
    </row>
    <row r="299" spans="1:15" s="4" customFormat="1" ht="15">
      <c r="A299" s="133">
        <v>324520</v>
      </c>
      <c r="B299" s="131" t="s">
        <v>183</v>
      </c>
      <c r="C299" s="131" t="s">
        <v>184</v>
      </c>
      <c r="F299" s="4">
        <v>207</v>
      </c>
      <c r="G299" s="180">
        <v>2100107</v>
      </c>
      <c r="H299" s="233" t="s">
        <v>409</v>
      </c>
      <c r="I299" s="233">
        <v>210</v>
      </c>
      <c r="L299" s="4">
        <f t="shared" si="8"/>
        <v>8</v>
      </c>
      <c r="M299" s="243">
        <v>202</v>
      </c>
      <c r="O299" s="4" t="str">
        <f t="shared" si="9"/>
        <v/>
      </c>
    </row>
    <row r="300" spans="1:15" s="4" customFormat="1" ht="15">
      <c r="A300" s="133">
        <v>324530</v>
      </c>
      <c r="B300" s="131" t="s">
        <v>127</v>
      </c>
      <c r="C300" s="131" t="s">
        <v>128</v>
      </c>
      <c r="F300" s="4">
        <v>210</v>
      </c>
      <c r="G300" s="180">
        <v>2100107</v>
      </c>
      <c r="H300" s="233" t="s">
        <v>409</v>
      </c>
      <c r="I300" s="233">
        <v>210</v>
      </c>
      <c r="L300" s="4">
        <f t="shared" si="8"/>
        <v>-2</v>
      </c>
      <c r="M300" s="243">
        <v>212</v>
      </c>
      <c r="O300" s="4" t="str">
        <f t="shared" si="9"/>
        <v/>
      </c>
    </row>
    <row r="301" spans="1:15" s="4" customFormat="1" ht="15">
      <c r="A301" s="133">
        <v>324540</v>
      </c>
      <c r="B301" s="131" t="s">
        <v>101</v>
      </c>
      <c r="C301" s="131" t="s">
        <v>102</v>
      </c>
      <c r="F301" s="4">
        <v>225</v>
      </c>
      <c r="G301" s="135" t="s">
        <v>425</v>
      </c>
      <c r="H301" s="135" t="s">
        <v>424</v>
      </c>
      <c r="L301" s="4">
        <f t="shared" si="8"/>
        <v>-222</v>
      </c>
      <c r="M301" s="243">
        <v>222</v>
      </c>
      <c r="O301" s="4" t="str">
        <f t="shared" si="9"/>
        <v/>
      </c>
    </row>
    <row r="302" spans="1:15" s="4" customFormat="1" ht="15">
      <c r="A302" s="133">
        <v>324550</v>
      </c>
      <c r="B302" s="131" t="s">
        <v>187</v>
      </c>
      <c r="C302" s="131" t="s">
        <v>379</v>
      </c>
      <c r="D302" s="141" t="s">
        <v>393</v>
      </c>
      <c r="F302" s="4">
        <v>242</v>
      </c>
      <c r="G302" s="135" t="s">
        <v>425</v>
      </c>
      <c r="H302" s="135" t="s">
        <v>424</v>
      </c>
      <c r="L302" s="4">
        <f t="shared" si="8"/>
        <v>-232</v>
      </c>
      <c r="M302" s="243">
        <v>232</v>
      </c>
      <c r="O302" s="4" t="str">
        <f t="shared" si="9"/>
        <v/>
      </c>
    </row>
    <row r="303" spans="1:15" s="4" customFormat="1">
      <c r="A303" s="133">
        <v>324560</v>
      </c>
      <c r="B303" s="4" t="s">
        <v>277</v>
      </c>
      <c r="C303" s="4" t="s">
        <v>371</v>
      </c>
      <c r="F303" s="4">
        <v>242</v>
      </c>
      <c r="G303" s="135" t="s">
        <v>425</v>
      </c>
      <c r="H303" s="135" t="s">
        <v>424</v>
      </c>
      <c r="L303" s="4">
        <f t="shared" si="8"/>
        <v>-242</v>
      </c>
      <c r="M303" s="243">
        <v>242</v>
      </c>
      <c r="O303" s="4" t="str">
        <f t="shared" si="9"/>
        <v/>
      </c>
    </row>
    <row r="304" spans="1:15" s="4" customFormat="1" ht="15">
      <c r="A304" s="133">
        <v>324570</v>
      </c>
      <c r="B304" s="131" t="s">
        <v>189</v>
      </c>
      <c r="C304" s="131" t="s">
        <v>190</v>
      </c>
      <c r="F304" s="4">
        <v>250</v>
      </c>
      <c r="G304" s="135" t="s">
        <v>425</v>
      </c>
      <c r="H304" s="135" t="s">
        <v>424</v>
      </c>
      <c r="L304" s="4">
        <f t="shared" si="8"/>
        <v>-252</v>
      </c>
      <c r="M304" s="243">
        <v>252</v>
      </c>
      <c r="O304" s="4" t="str">
        <f t="shared" si="9"/>
        <v/>
      </c>
    </row>
    <row r="305" spans="1:15" s="4" customFormat="1">
      <c r="A305" s="133">
        <v>324600</v>
      </c>
      <c r="E305" s="4" t="s">
        <v>372</v>
      </c>
      <c r="G305" s="58"/>
      <c r="L305" s="4">
        <f t="shared" si="8"/>
        <v>-182</v>
      </c>
      <c r="M305" s="243">
        <v>182</v>
      </c>
      <c r="O305" s="4" t="str">
        <f t="shared" si="9"/>
        <v/>
      </c>
    </row>
    <row r="306" spans="1:15" s="4" customFormat="1">
      <c r="A306" s="133">
        <v>324610</v>
      </c>
      <c r="E306" s="4" t="s">
        <v>372</v>
      </c>
      <c r="G306" s="58"/>
      <c r="L306" s="4">
        <f t="shared" si="8"/>
        <v>-192</v>
      </c>
      <c r="M306" s="243">
        <v>192</v>
      </c>
      <c r="O306" s="4" t="str">
        <f t="shared" si="9"/>
        <v/>
      </c>
    </row>
    <row r="307" spans="1:15" s="4" customFormat="1">
      <c r="A307" s="133">
        <v>324620</v>
      </c>
      <c r="E307" s="4" t="s">
        <v>372</v>
      </c>
      <c r="G307" s="58"/>
      <c r="L307" s="4">
        <f t="shared" si="8"/>
        <v>-202</v>
      </c>
      <c r="M307" s="243">
        <v>202</v>
      </c>
      <c r="O307" s="4" t="str">
        <f t="shared" si="9"/>
        <v/>
      </c>
    </row>
    <row r="308" spans="1:15" s="4" customFormat="1">
      <c r="A308" s="133">
        <v>324630</v>
      </c>
      <c r="E308" s="4" t="s">
        <v>372</v>
      </c>
      <c r="G308" s="58"/>
      <c r="L308" s="4">
        <f t="shared" si="8"/>
        <v>-212</v>
      </c>
      <c r="M308" s="243">
        <v>212</v>
      </c>
      <c r="O308" s="4" t="str">
        <f t="shared" si="9"/>
        <v/>
      </c>
    </row>
    <row r="309" spans="1:15" s="4" customFormat="1">
      <c r="A309" s="133">
        <v>324640</v>
      </c>
      <c r="E309" s="4" t="s">
        <v>372</v>
      </c>
      <c r="G309" s="58"/>
      <c r="L309" s="4">
        <f t="shared" si="8"/>
        <v>-222</v>
      </c>
      <c r="M309" s="243">
        <v>222</v>
      </c>
      <c r="O309" s="4" t="str">
        <f t="shared" si="9"/>
        <v/>
      </c>
    </row>
    <row r="310" spans="1:15" s="4" customFormat="1">
      <c r="A310" s="133">
        <v>324650</v>
      </c>
      <c r="E310" s="4" t="s">
        <v>372</v>
      </c>
      <c r="G310" s="58"/>
      <c r="L310" s="4">
        <f t="shared" si="8"/>
        <v>-232</v>
      </c>
      <c r="M310" s="243">
        <v>232</v>
      </c>
      <c r="O310" s="4" t="str">
        <f t="shared" si="9"/>
        <v/>
      </c>
    </row>
    <row r="311" spans="1:15" s="4" customFormat="1">
      <c r="A311" s="133">
        <v>324660</v>
      </c>
      <c r="E311" s="4" t="s">
        <v>372</v>
      </c>
      <c r="G311" s="58"/>
      <c r="L311" s="4">
        <f t="shared" si="8"/>
        <v>-242</v>
      </c>
      <c r="M311" s="243">
        <v>242</v>
      </c>
      <c r="O311" s="4" t="str">
        <f t="shared" si="9"/>
        <v/>
      </c>
    </row>
    <row r="312" spans="1:15" s="4" customFormat="1">
      <c r="A312" s="133">
        <v>324670</v>
      </c>
      <c r="E312" s="4" t="s">
        <v>372</v>
      </c>
      <c r="G312" s="58"/>
      <c r="L312" s="4">
        <f t="shared" si="8"/>
        <v>-252</v>
      </c>
      <c r="M312" s="243">
        <v>252</v>
      </c>
      <c r="O312" s="4" t="str">
        <f t="shared" si="9"/>
        <v/>
      </c>
    </row>
    <row r="313" spans="1:15" s="4" customFormat="1" ht="15">
      <c r="A313" s="133">
        <v>325300</v>
      </c>
      <c r="B313" s="131" t="s">
        <v>203</v>
      </c>
      <c r="C313" s="131" t="s">
        <v>204</v>
      </c>
      <c r="F313" s="4">
        <v>192</v>
      </c>
      <c r="G313" s="180">
        <v>2100097</v>
      </c>
      <c r="H313" s="233" t="s">
        <v>403</v>
      </c>
      <c r="I313" s="233">
        <v>195</v>
      </c>
      <c r="L313" s="4">
        <f t="shared" si="8"/>
        <v>6</v>
      </c>
      <c r="M313" s="243">
        <v>189</v>
      </c>
      <c r="O313" s="4" t="str">
        <f t="shared" si="9"/>
        <v/>
      </c>
    </row>
    <row r="314" spans="1:15" s="4" customFormat="1" ht="15">
      <c r="A314" s="133">
        <v>325310</v>
      </c>
      <c r="B314" s="131" t="s">
        <v>205</v>
      </c>
      <c r="C314" s="131" t="s">
        <v>206</v>
      </c>
      <c r="F314" s="4">
        <v>209</v>
      </c>
      <c r="G314" s="180">
        <v>2100097</v>
      </c>
      <c r="H314" s="233" t="s">
        <v>403</v>
      </c>
      <c r="I314" s="233">
        <v>195</v>
      </c>
      <c r="L314" s="4">
        <f t="shared" si="8"/>
        <v>-4</v>
      </c>
      <c r="M314" s="243">
        <v>199</v>
      </c>
      <c r="O314" s="4" t="str">
        <f t="shared" si="9"/>
        <v/>
      </c>
    </row>
    <row r="315" spans="1:15" s="4" customFormat="1" ht="15">
      <c r="A315" s="133">
        <v>325320</v>
      </c>
      <c r="B315" s="4" t="s">
        <v>259</v>
      </c>
      <c r="C315" s="131" t="s">
        <v>270</v>
      </c>
      <c r="G315" s="135" t="s">
        <v>425</v>
      </c>
      <c r="H315" s="135" t="s">
        <v>424</v>
      </c>
      <c r="L315" s="4">
        <f t="shared" si="8"/>
        <v>-209</v>
      </c>
      <c r="M315" s="243">
        <v>209</v>
      </c>
      <c r="O315" s="4" t="str">
        <f t="shared" si="9"/>
        <v/>
      </c>
    </row>
    <row r="316" spans="1:15" s="4" customFormat="1" ht="15">
      <c r="A316" s="133">
        <v>325330</v>
      </c>
      <c r="B316" s="4" t="s">
        <v>259</v>
      </c>
      <c r="C316" s="131" t="s">
        <v>270</v>
      </c>
      <c r="G316" s="135" t="s">
        <v>425</v>
      </c>
      <c r="H316" s="135" t="s">
        <v>424</v>
      </c>
      <c r="L316" s="4">
        <f t="shared" si="8"/>
        <v>-219</v>
      </c>
      <c r="M316" s="243">
        <v>219</v>
      </c>
      <c r="O316" s="4" t="str">
        <f t="shared" si="9"/>
        <v/>
      </c>
    </row>
    <row r="317" spans="1:15" s="4" customFormat="1" ht="15">
      <c r="A317" s="133">
        <v>325340</v>
      </c>
      <c r="B317" s="4" t="s">
        <v>259</v>
      </c>
      <c r="C317" s="131" t="s">
        <v>270</v>
      </c>
      <c r="G317" s="135" t="s">
        <v>425</v>
      </c>
      <c r="H317" s="135" t="s">
        <v>424</v>
      </c>
      <c r="L317" s="4">
        <f t="shared" si="8"/>
        <v>-229</v>
      </c>
      <c r="M317" s="243">
        <v>229</v>
      </c>
      <c r="O317" s="4" t="str">
        <f t="shared" si="9"/>
        <v/>
      </c>
    </row>
    <row r="318" spans="1:15" s="4" customFormat="1" ht="15">
      <c r="A318" s="133">
        <v>325350</v>
      </c>
      <c r="B318" s="4" t="s">
        <v>259</v>
      </c>
      <c r="C318" s="131" t="s">
        <v>270</v>
      </c>
      <c r="G318" s="135" t="s">
        <v>425</v>
      </c>
      <c r="H318" s="135" t="s">
        <v>424</v>
      </c>
      <c r="L318" s="4">
        <f t="shared" si="8"/>
        <v>-239</v>
      </c>
      <c r="M318" s="243">
        <v>239</v>
      </c>
      <c r="O318" s="4" t="str">
        <f t="shared" si="9"/>
        <v/>
      </c>
    </row>
    <row r="319" spans="1:15" s="4" customFormat="1" ht="15">
      <c r="A319" s="133">
        <v>325360</v>
      </c>
      <c r="B319" s="4" t="s">
        <v>259</v>
      </c>
      <c r="C319" s="131" t="s">
        <v>270</v>
      </c>
      <c r="G319" s="135" t="s">
        <v>425</v>
      </c>
      <c r="H319" s="135" t="s">
        <v>424</v>
      </c>
      <c r="L319" s="4">
        <f t="shared" si="8"/>
        <v>-249</v>
      </c>
      <c r="M319" s="243">
        <v>249</v>
      </c>
      <c r="O319" s="4" t="str">
        <f t="shared" si="9"/>
        <v/>
      </c>
    </row>
    <row r="320" spans="1:15" s="4" customFormat="1" ht="15">
      <c r="A320" s="133">
        <v>325370</v>
      </c>
      <c r="B320" s="4" t="s">
        <v>259</v>
      </c>
      <c r="C320" s="131" t="s">
        <v>270</v>
      </c>
      <c r="G320" s="135" t="s">
        <v>425</v>
      </c>
      <c r="H320" s="135" t="s">
        <v>424</v>
      </c>
      <c r="L320" s="4">
        <f t="shared" si="8"/>
        <v>-259</v>
      </c>
      <c r="M320" s="243">
        <v>259</v>
      </c>
      <c r="O320" s="4" t="str">
        <f t="shared" si="9"/>
        <v/>
      </c>
    </row>
    <row r="321" spans="1:15" s="4" customFormat="1" ht="15">
      <c r="A321" s="133">
        <v>325500</v>
      </c>
      <c r="B321" s="131" t="s">
        <v>181</v>
      </c>
      <c r="C321" s="131" t="s">
        <v>378</v>
      </c>
      <c r="D321" s="141" t="s">
        <v>393</v>
      </c>
      <c r="F321" s="4">
        <v>197</v>
      </c>
      <c r="G321" s="180">
        <v>2100077</v>
      </c>
      <c r="H321" s="27" t="s">
        <v>408</v>
      </c>
      <c r="I321" s="233">
        <v>195</v>
      </c>
      <c r="K321" s="131"/>
      <c r="L321" s="4">
        <f t="shared" ref="L321:L360" si="10">I321-M321</f>
        <v>6</v>
      </c>
      <c r="M321" s="243">
        <v>189</v>
      </c>
      <c r="O321" s="4" t="str">
        <f t="shared" si="9"/>
        <v/>
      </c>
    </row>
    <row r="322" spans="1:15" s="4" customFormat="1" ht="15">
      <c r="A322" s="133">
        <v>325510</v>
      </c>
      <c r="B322" s="131" t="s">
        <v>183</v>
      </c>
      <c r="C322" s="131" t="s">
        <v>184</v>
      </c>
      <c r="F322" s="4">
        <v>207</v>
      </c>
      <c r="G322" s="180">
        <v>2100077</v>
      </c>
      <c r="H322" s="27" t="s">
        <v>408</v>
      </c>
      <c r="I322" s="233">
        <v>195</v>
      </c>
      <c r="L322" s="4">
        <f t="shared" si="10"/>
        <v>-4</v>
      </c>
      <c r="M322" s="243">
        <v>199</v>
      </c>
      <c r="O322" s="4" t="str">
        <f t="shared" ref="O322:O360" si="11">IF(L322&gt;10,L322,"")</f>
        <v/>
      </c>
    </row>
    <row r="323" spans="1:15" s="4" customFormat="1" ht="15">
      <c r="A323" s="133">
        <v>325520</v>
      </c>
      <c r="B323" s="131" t="s">
        <v>185</v>
      </c>
      <c r="C323" s="131" t="s">
        <v>186</v>
      </c>
      <c r="F323" s="4">
        <v>214</v>
      </c>
      <c r="G323" s="180">
        <v>2100107</v>
      </c>
      <c r="H323" s="233" t="s">
        <v>409</v>
      </c>
      <c r="I323" s="233">
        <v>210</v>
      </c>
      <c r="L323" s="4">
        <f t="shared" si="10"/>
        <v>1</v>
      </c>
      <c r="M323" s="243">
        <v>209</v>
      </c>
      <c r="O323" s="4" t="str">
        <f t="shared" si="11"/>
        <v/>
      </c>
    </row>
    <row r="324" spans="1:15" s="4" customFormat="1" ht="15">
      <c r="A324" s="133">
        <v>325530</v>
      </c>
      <c r="B324" s="131" t="s">
        <v>101</v>
      </c>
      <c r="C324" s="131" t="s">
        <v>102</v>
      </c>
      <c r="F324" s="4">
        <v>225</v>
      </c>
      <c r="G324" s="135" t="s">
        <v>425</v>
      </c>
      <c r="H324" s="135" t="s">
        <v>424</v>
      </c>
      <c r="L324" s="4">
        <f t="shared" si="10"/>
        <v>-219</v>
      </c>
      <c r="M324" s="243">
        <v>219</v>
      </c>
      <c r="O324" s="4" t="str">
        <f t="shared" si="11"/>
        <v/>
      </c>
    </row>
    <row r="325" spans="1:15" s="4" customFormat="1" ht="15">
      <c r="A325" s="133">
        <v>325540</v>
      </c>
      <c r="B325" s="131" t="s">
        <v>187</v>
      </c>
      <c r="C325" s="131" t="s">
        <v>379</v>
      </c>
      <c r="D325" s="141" t="s">
        <v>393</v>
      </c>
      <c r="F325" s="4">
        <v>242</v>
      </c>
      <c r="G325" s="135" t="s">
        <v>425</v>
      </c>
      <c r="H325" s="135" t="s">
        <v>424</v>
      </c>
      <c r="L325" s="4">
        <f t="shared" si="10"/>
        <v>-229</v>
      </c>
      <c r="M325" s="243">
        <v>229</v>
      </c>
      <c r="O325" s="4" t="str">
        <f t="shared" si="11"/>
        <v/>
      </c>
    </row>
    <row r="326" spans="1:15" s="4" customFormat="1" ht="15">
      <c r="A326" s="133">
        <v>325550</v>
      </c>
      <c r="B326" s="131" t="s">
        <v>189</v>
      </c>
      <c r="C326" s="131" t="s">
        <v>190</v>
      </c>
      <c r="F326" s="4">
        <v>250</v>
      </c>
      <c r="G326" s="135" t="s">
        <v>425</v>
      </c>
      <c r="H326" s="135" t="s">
        <v>424</v>
      </c>
      <c r="L326" s="4">
        <f t="shared" si="10"/>
        <v>-239</v>
      </c>
      <c r="M326" s="243">
        <v>239</v>
      </c>
      <c r="O326" s="4" t="str">
        <f t="shared" si="11"/>
        <v/>
      </c>
    </row>
    <row r="327" spans="1:15" s="4" customFormat="1" ht="15">
      <c r="A327" s="133">
        <v>325560</v>
      </c>
      <c r="B327" s="4" t="s">
        <v>259</v>
      </c>
      <c r="C327" s="131" t="s">
        <v>270</v>
      </c>
      <c r="G327" s="135" t="s">
        <v>425</v>
      </c>
      <c r="H327" s="135" t="s">
        <v>424</v>
      </c>
      <c r="L327" s="4">
        <f t="shared" si="10"/>
        <v>-249</v>
      </c>
      <c r="M327" s="243">
        <v>249</v>
      </c>
      <c r="O327" s="4" t="str">
        <f t="shared" si="11"/>
        <v/>
      </c>
    </row>
    <row r="328" spans="1:15" s="4" customFormat="1" ht="15">
      <c r="A328" s="133">
        <v>325570</v>
      </c>
      <c r="B328" s="4" t="s">
        <v>259</v>
      </c>
      <c r="C328" s="131" t="s">
        <v>270</v>
      </c>
      <c r="G328" s="135" t="s">
        <v>425</v>
      </c>
      <c r="H328" s="135" t="s">
        <v>424</v>
      </c>
      <c r="L328" s="4">
        <f t="shared" si="10"/>
        <v>-259</v>
      </c>
      <c r="M328" s="243">
        <v>259</v>
      </c>
      <c r="O328" s="4" t="str">
        <f t="shared" si="11"/>
        <v/>
      </c>
    </row>
    <row r="329" spans="1:15" s="4" customFormat="1">
      <c r="A329" s="133">
        <v>325600</v>
      </c>
      <c r="E329" s="4" t="s">
        <v>372</v>
      </c>
      <c r="G329" s="58"/>
      <c r="L329" s="4">
        <f t="shared" si="10"/>
        <v>-189</v>
      </c>
      <c r="M329" s="243">
        <v>189</v>
      </c>
      <c r="O329" s="4" t="str">
        <f t="shared" si="11"/>
        <v/>
      </c>
    </row>
    <row r="330" spans="1:15" s="4" customFormat="1">
      <c r="A330" s="133">
        <v>325610</v>
      </c>
      <c r="E330" s="4" t="s">
        <v>372</v>
      </c>
      <c r="G330" s="58"/>
      <c r="L330" s="4">
        <f t="shared" si="10"/>
        <v>-199</v>
      </c>
      <c r="M330" s="243">
        <v>199</v>
      </c>
      <c r="O330" s="4" t="str">
        <f t="shared" si="11"/>
        <v/>
      </c>
    </row>
    <row r="331" spans="1:15" s="4" customFormat="1">
      <c r="A331" s="133">
        <v>325620</v>
      </c>
      <c r="E331" s="4" t="s">
        <v>372</v>
      </c>
      <c r="G331" s="58"/>
      <c r="L331" s="4">
        <f t="shared" si="10"/>
        <v>-209</v>
      </c>
      <c r="M331" s="243">
        <v>209</v>
      </c>
      <c r="O331" s="4" t="str">
        <f t="shared" si="11"/>
        <v/>
      </c>
    </row>
    <row r="332" spans="1:15" s="4" customFormat="1">
      <c r="A332" s="133">
        <v>325630</v>
      </c>
      <c r="E332" s="4" t="s">
        <v>372</v>
      </c>
      <c r="G332" s="58"/>
      <c r="L332" s="4">
        <f t="shared" si="10"/>
        <v>-219</v>
      </c>
      <c r="M332" s="243">
        <v>219</v>
      </c>
      <c r="O332" s="4" t="str">
        <f t="shared" si="11"/>
        <v/>
      </c>
    </row>
    <row r="333" spans="1:15" s="4" customFormat="1">
      <c r="A333" s="133">
        <v>325640</v>
      </c>
      <c r="E333" s="4" t="s">
        <v>372</v>
      </c>
      <c r="G333" s="58"/>
      <c r="L333" s="4">
        <f t="shared" si="10"/>
        <v>-229</v>
      </c>
      <c r="M333" s="243">
        <v>229</v>
      </c>
      <c r="O333" s="4" t="str">
        <f t="shared" si="11"/>
        <v/>
      </c>
    </row>
    <row r="334" spans="1:15" s="4" customFormat="1">
      <c r="A334" s="133">
        <v>325650</v>
      </c>
      <c r="E334" s="4" t="s">
        <v>372</v>
      </c>
      <c r="G334" s="58"/>
      <c r="L334" s="4">
        <f t="shared" si="10"/>
        <v>-239</v>
      </c>
      <c r="M334" s="243">
        <v>239</v>
      </c>
      <c r="O334" s="4" t="str">
        <f t="shared" si="11"/>
        <v/>
      </c>
    </row>
    <row r="335" spans="1:15" s="4" customFormat="1">
      <c r="A335" s="133">
        <v>325660</v>
      </c>
      <c r="E335" s="4" t="s">
        <v>372</v>
      </c>
      <c r="G335" s="58"/>
      <c r="L335" s="4">
        <f t="shared" si="10"/>
        <v>-249</v>
      </c>
      <c r="M335" s="243">
        <v>249</v>
      </c>
      <c r="O335" s="4" t="str">
        <f t="shared" si="11"/>
        <v/>
      </c>
    </row>
    <row r="336" spans="1:15" s="4" customFormat="1">
      <c r="A336" s="133">
        <v>325670</v>
      </c>
      <c r="E336" s="4" t="s">
        <v>372</v>
      </c>
      <c r="G336" s="58"/>
      <c r="L336" s="4">
        <f t="shared" si="10"/>
        <v>-259</v>
      </c>
      <c r="M336" s="243">
        <v>259</v>
      </c>
      <c r="O336" s="4" t="str">
        <f t="shared" si="11"/>
        <v/>
      </c>
    </row>
    <row r="337" spans="1:15" s="4" customFormat="1" ht="15">
      <c r="A337" s="133">
        <v>326300</v>
      </c>
      <c r="B337" s="131" t="s">
        <v>205</v>
      </c>
      <c r="C337" s="131" t="s">
        <v>206</v>
      </c>
      <c r="F337" s="4">
        <v>209</v>
      </c>
      <c r="G337" s="135" t="s">
        <v>425</v>
      </c>
      <c r="H337" s="135" t="s">
        <v>424</v>
      </c>
      <c r="L337" s="4">
        <f t="shared" si="10"/>
        <v>-207</v>
      </c>
      <c r="M337" s="243">
        <v>207</v>
      </c>
      <c r="O337" s="4" t="str">
        <f t="shared" si="11"/>
        <v/>
      </c>
    </row>
    <row r="338" spans="1:15" s="4" customFormat="1" ht="15">
      <c r="A338" s="133">
        <v>326310</v>
      </c>
      <c r="B338" s="4" t="s">
        <v>259</v>
      </c>
      <c r="C338" s="131" t="s">
        <v>270</v>
      </c>
      <c r="G338" s="135" t="s">
        <v>425</v>
      </c>
      <c r="H338" s="135" t="s">
        <v>424</v>
      </c>
      <c r="L338" s="4">
        <f t="shared" si="10"/>
        <v>-217</v>
      </c>
      <c r="M338" s="243">
        <v>217</v>
      </c>
      <c r="O338" s="4" t="str">
        <f t="shared" si="11"/>
        <v/>
      </c>
    </row>
    <row r="339" spans="1:15" s="4" customFormat="1" ht="15">
      <c r="A339" s="133">
        <v>326320</v>
      </c>
      <c r="B339" s="4" t="s">
        <v>259</v>
      </c>
      <c r="C339" s="131" t="s">
        <v>270</v>
      </c>
      <c r="G339" s="135" t="s">
        <v>425</v>
      </c>
      <c r="H339" s="135" t="s">
        <v>424</v>
      </c>
      <c r="L339" s="4">
        <f t="shared" si="10"/>
        <v>-227</v>
      </c>
      <c r="M339" s="243">
        <v>227</v>
      </c>
      <c r="O339" s="4" t="str">
        <f t="shared" si="11"/>
        <v/>
      </c>
    </row>
    <row r="340" spans="1:15" s="4" customFormat="1" ht="15">
      <c r="A340" s="133">
        <v>326330</v>
      </c>
      <c r="B340" s="4" t="s">
        <v>259</v>
      </c>
      <c r="C340" s="131" t="s">
        <v>270</v>
      </c>
      <c r="G340" s="135" t="s">
        <v>425</v>
      </c>
      <c r="H340" s="135" t="s">
        <v>424</v>
      </c>
      <c r="L340" s="4">
        <f t="shared" si="10"/>
        <v>-237</v>
      </c>
      <c r="M340" s="243">
        <v>237</v>
      </c>
      <c r="O340" s="4" t="str">
        <f t="shared" si="11"/>
        <v/>
      </c>
    </row>
    <row r="341" spans="1:15" s="4" customFormat="1" ht="15">
      <c r="A341" s="133">
        <v>326340</v>
      </c>
      <c r="B341" s="4" t="s">
        <v>259</v>
      </c>
      <c r="C341" s="131" t="s">
        <v>270</v>
      </c>
      <c r="G341" s="135" t="s">
        <v>425</v>
      </c>
      <c r="H341" s="135" t="s">
        <v>424</v>
      </c>
      <c r="L341" s="4">
        <f t="shared" si="10"/>
        <v>-247</v>
      </c>
      <c r="M341" s="243">
        <v>247</v>
      </c>
      <c r="O341" s="4" t="str">
        <f t="shared" si="11"/>
        <v/>
      </c>
    </row>
    <row r="342" spans="1:15" s="4" customFormat="1" ht="15">
      <c r="A342" s="133">
        <v>326350</v>
      </c>
      <c r="B342" s="4" t="s">
        <v>259</v>
      </c>
      <c r="C342" s="131" t="s">
        <v>270</v>
      </c>
      <c r="G342" s="135" t="s">
        <v>425</v>
      </c>
      <c r="H342" s="135" t="s">
        <v>424</v>
      </c>
      <c r="L342" s="4">
        <f t="shared" si="10"/>
        <v>-257</v>
      </c>
      <c r="M342" s="243">
        <v>257</v>
      </c>
      <c r="O342" s="4" t="str">
        <f t="shared" si="11"/>
        <v/>
      </c>
    </row>
    <row r="343" spans="1:15" s="4" customFormat="1" ht="15">
      <c r="A343" s="133">
        <v>326360</v>
      </c>
      <c r="B343" s="4" t="s">
        <v>259</v>
      </c>
      <c r="C343" s="131" t="s">
        <v>270</v>
      </c>
      <c r="G343" s="135" t="s">
        <v>425</v>
      </c>
      <c r="H343" s="135" t="s">
        <v>424</v>
      </c>
      <c r="L343" s="4">
        <f t="shared" si="10"/>
        <v>-267</v>
      </c>
      <c r="M343" s="243">
        <v>267</v>
      </c>
      <c r="O343" s="4" t="str">
        <f t="shared" si="11"/>
        <v/>
      </c>
    </row>
    <row r="344" spans="1:15" s="4" customFormat="1" ht="15">
      <c r="A344" s="133">
        <v>326370</v>
      </c>
      <c r="B344" s="4" t="s">
        <v>259</v>
      </c>
      <c r="C344" s="131" t="s">
        <v>270</v>
      </c>
      <c r="G344" s="135" t="s">
        <v>425</v>
      </c>
      <c r="H344" s="135" t="s">
        <v>424</v>
      </c>
      <c r="L344" s="4">
        <f t="shared" si="10"/>
        <v>-277</v>
      </c>
      <c r="M344" s="243">
        <v>277</v>
      </c>
      <c r="O344" s="4" t="str">
        <f t="shared" si="11"/>
        <v/>
      </c>
    </row>
    <row r="345" spans="1:15" s="4" customFormat="1" ht="15">
      <c r="A345" s="133">
        <v>326500</v>
      </c>
      <c r="B345" s="131" t="s">
        <v>183</v>
      </c>
      <c r="C345" s="131" t="s">
        <v>184</v>
      </c>
      <c r="F345" s="4">
        <v>207</v>
      </c>
      <c r="G345" s="180">
        <v>2100107</v>
      </c>
      <c r="H345" s="233" t="s">
        <v>409</v>
      </c>
      <c r="I345" s="233">
        <v>210</v>
      </c>
      <c r="L345" s="4">
        <f t="shared" si="10"/>
        <v>3</v>
      </c>
      <c r="M345" s="243">
        <v>207</v>
      </c>
      <c r="O345" s="4" t="str">
        <f t="shared" si="11"/>
        <v/>
      </c>
    </row>
    <row r="346" spans="1:15" s="4" customFormat="1" ht="15">
      <c r="A346" s="133">
        <v>326510</v>
      </c>
      <c r="B346" s="131" t="s">
        <v>185</v>
      </c>
      <c r="C346" s="131" t="s">
        <v>186</v>
      </c>
      <c r="F346" s="4">
        <v>214</v>
      </c>
      <c r="G346" s="135" t="s">
        <v>425</v>
      </c>
      <c r="H346" s="135" t="s">
        <v>424</v>
      </c>
      <c r="L346" s="4">
        <f t="shared" si="10"/>
        <v>-217</v>
      </c>
      <c r="M346" s="243">
        <v>217</v>
      </c>
      <c r="O346" s="4" t="str">
        <f t="shared" si="11"/>
        <v/>
      </c>
    </row>
    <row r="347" spans="1:15" s="4" customFormat="1" ht="15">
      <c r="A347" s="133">
        <v>326520</v>
      </c>
      <c r="B347" s="131" t="s">
        <v>101</v>
      </c>
      <c r="C347" s="131" t="s">
        <v>102</v>
      </c>
      <c r="F347" s="4">
        <v>225</v>
      </c>
      <c r="G347" s="135" t="s">
        <v>425</v>
      </c>
      <c r="H347" s="135" t="s">
        <v>424</v>
      </c>
      <c r="L347" s="4">
        <f t="shared" si="10"/>
        <v>-227</v>
      </c>
      <c r="M347" s="243">
        <v>227</v>
      </c>
      <c r="O347" s="4" t="str">
        <f t="shared" si="11"/>
        <v/>
      </c>
    </row>
    <row r="348" spans="1:15" s="4" customFormat="1" ht="15">
      <c r="A348" s="133">
        <v>326530</v>
      </c>
      <c r="B348" s="131" t="s">
        <v>187</v>
      </c>
      <c r="C348" s="131" t="s">
        <v>379</v>
      </c>
      <c r="D348" s="141" t="s">
        <v>393</v>
      </c>
      <c r="F348" s="4">
        <v>242</v>
      </c>
      <c r="G348" s="135" t="s">
        <v>425</v>
      </c>
      <c r="H348" s="135" t="s">
        <v>424</v>
      </c>
      <c r="L348" s="4">
        <f t="shared" si="10"/>
        <v>-237</v>
      </c>
      <c r="M348" s="243">
        <v>237</v>
      </c>
      <c r="O348" s="4" t="str">
        <f t="shared" si="11"/>
        <v/>
      </c>
    </row>
    <row r="349" spans="1:15" s="4" customFormat="1" ht="15">
      <c r="A349" s="133">
        <v>326540</v>
      </c>
      <c r="B349" s="131" t="s">
        <v>189</v>
      </c>
      <c r="C349" s="131" t="s">
        <v>190</v>
      </c>
      <c r="F349" s="4">
        <v>250</v>
      </c>
      <c r="G349" s="135" t="s">
        <v>425</v>
      </c>
      <c r="H349" s="135" t="s">
        <v>424</v>
      </c>
      <c r="L349" s="4">
        <f t="shared" si="10"/>
        <v>-247</v>
      </c>
      <c r="M349" s="243">
        <v>247</v>
      </c>
      <c r="O349" s="4" t="str">
        <f t="shared" si="11"/>
        <v/>
      </c>
    </row>
    <row r="350" spans="1:15" s="4" customFormat="1" ht="15">
      <c r="A350" s="133">
        <v>326550</v>
      </c>
      <c r="B350" s="4" t="s">
        <v>259</v>
      </c>
      <c r="C350" s="131" t="s">
        <v>270</v>
      </c>
      <c r="G350" s="135" t="s">
        <v>425</v>
      </c>
      <c r="H350" s="135" t="s">
        <v>424</v>
      </c>
      <c r="L350" s="4">
        <f t="shared" si="10"/>
        <v>-257</v>
      </c>
      <c r="M350" s="243">
        <v>257</v>
      </c>
      <c r="O350" s="4" t="str">
        <f t="shared" si="11"/>
        <v/>
      </c>
    </row>
    <row r="351" spans="1:15" s="4" customFormat="1" ht="15">
      <c r="A351" s="133">
        <v>326560</v>
      </c>
      <c r="B351" s="4" t="s">
        <v>259</v>
      </c>
      <c r="C351" s="131" t="s">
        <v>270</v>
      </c>
      <c r="G351" s="135" t="s">
        <v>425</v>
      </c>
      <c r="H351" s="135" t="s">
        <v>424</v>
      </c>
      <c r="L351" s="4">
        <f t="shared" si="10"/>
        <v>-267</v>
      </c>
      <c r="M351" s="243">
        <v>267</v>
      </c>
      <c r="O351" s="4" t="str">
        <f t="shared" si="11"/>
        <v/>
      </c>
    </row>
    <row r="352" spans="1:15" s="4" customFormat="1" ht="15">
      <c r="A352" s="133">
        <v>326570</v>
      </c>
      <c r="B352" s="4" t="s">
        <v>259</v>
      </c>
      <c r="C352" s="131" t="s">
        <v>270</v>
      </c>
      <c r="G352" s="135" t="s">
        <v>425</v>
      </c>
      <c r="H352" s="135" t="s">
        <v>424</v>
      </c>
      <c r="L352" s="4">
        <f t="shared" si="10"/>
        <v>-277</v>
      </c>
      <c r="M352" s="243">
        <v>277</v>
      </c>
      <c r="O352" s="4" t="str">
        <f t="shared" si="11"/>
        <v/>
      </c>
    </row>
    <row r="353" spans="1:15" s="4" customFormat="1">
      <c r="A353" s="133">
        <v>326600</v>
      </c>
      <c r="E353" s="4" t="s">
        <v>372</v>
      </c>
      <c r="G353" s="58"/>
      <c r="L353" s="4">
        <f t="shared" si="10"/>
        <v>-207</v>
      </c>
      <c r="M353" s="243">
        <v>207</v>
      </c>
      <c r="O353" s="4" t="str">
        <f t="shared" si="11"/>
        <v/>
      </c>
    </row>
    <row r="354" spans="1:15" s="4" customFormat="1">
      <c r="A354" s="133">
        <v>326610</v>
      </c>
      <c r="E354" s="4" t="s">
        <v>372</v>
      </c>
      <c r="G354" s="58"/>
      <c r="L354" s="4">
        <f t="shared" si="10"/>
        <v>-217</v>
      </c>
      <c r="M354" s="243">
        <v>217</v>
      </c>
      <c r="O354" s="4" t="str">
        <f t="shared" si="11"/>
        <v/>
      </c>
    </row>
    <row r="355" spans="1:15" s="4" customFormat="1">
      <c r="A355" s="133">
        <v>326620</v>
      </c>
      <c r="E355" s="4" t="s">
        <v>372</v>
      </c>
      <c r="G355" s="58"/>
      <c r="L355" s="4">
        <f t="shared" si="10"/>
        <v>-227</v>
      </c>
      <c r="M355" s="243">
        <v>227</v>
      </c>
      <c r="O355" s="4" t="str">
        <f t="shared" si="11"/>
        <v/>
      </c>
    </row>
    <row r="356" spans="1:15" s="4" customFormat="1">
      <c r="A356" s="133">
        <v>326630</v>
      </c>
      <c r="E356" s="4" t="s">
        <v>372</v>
      </c>
      <c r="G356" s="58"/>
      <c r="L356" s="4">
        <f t="shared" si="10"/>
        <v>-237</v>
      </c>
      <c r="M356" s="243">
        <v>237</v>
      </c>
      <c r="O356" s="4" t="str">
        <f t="shared" si="11"/>
        <v/>
      </c>
    </row>
    <row r="357" spans="1:15" s="4" customFormat="1">
      <c r="A357" s="133">
        <v>326640</v>
      </c>
      <c r="E357" s="4" t="s">
        <v>372</v>
      </c>
      <c r="G357" s="58"/>
      <c r="L357" s="4">
        <f t="shared" si="10"/>
        <v>-247</v>
      </c>
      <c r="M357" s="243">
        <v>247</v>
      </c>
      <c r="O357" s="4" t="str">
        <f t="shared" si="11"/>
        <v/>
      </c>
    </row>
    <row r="358" spans="1:15" s="4" customFormat="1">
      <c r="A358" s="133">
        <v>326650</v>
      </c>
      <c r="E358" s="4" t="s">
        <v>372</v>
      </c>
      <c r="G358" s="58"/>
      <c r="L358" s="4">
        <f t="shared" si="10"/>
        <v>-257</v>
      </c>
      <c r="M358" s="243">
        <v>257</v>
      </c>
      <c r="O358" s="4" t="str">
        <f t="shared" si="11"/>
        <v/>
      </c>
    </row>
    <row r="359" spans="1:15" s="4" customFormat="1">
      <c r="A359" s="133">
        <v>326660</v>
      </c>
      <c r="E359" s="4" t="s">
        <v>372</v>
      </c>
      <c r="L359" s="4">
        <f t="shared" si="10"/>
        <v>-267</v>
      </c>
      <c r="M359" s="243">
        <v>267</v>
      </c>
      <c r="O359" s="4" t="str">
        <f t="shared" si="11"/>
        <v/>
      </c>
    </row>
    <row r="360" spans="1:15" s="4" customFormat="1">
      <c r="A360" s="133">
        <v>326670</v>
      </c>
      <c r="E360" s="4" t="s">
        <v>372</v>
      </c>
      <c r="L360" s="4">
        <f t="shared" si="10"/>
        <v>-277</v>
      </c>
      <c r="M360" s="243">
        <v>277</v>
      </c>
      <c r="O360" s="4" t="str">
        <f t="shared" si="11"/>
        <v/>
      </c>
    </row>
    <row r="361" spans="1:15" s="4" customFormat="1">
      <c r="A361" s="133">
        <v>332600</v>
      </c>
      <c r="E361" s="4" t="s">
        <v>372</v>
      </c>
      <c r="M361" s="157"/>
    </row>
    <row r="362" spans="1:15" s="4" customFormat="1">
      <c r="A362" s="133">
        <v>332610</v>
      </c>
      <c r="E362" s="4" t="s">
        <v>372</v>
      </c>
      <c r="M362" s="157"/>
    </row>
    <row r="363" spans="1:15" s="4" customFormat="1">
      <c r="A363" s="133">
        <v>332620</v>
      </c>
      <c r="E363" s="4" t="s">
        <v>372</v>
      </c>
      <c r="M363" s="157"/>
    </row>
    <row r="364" spans="1:15" s="4" customFormat="1">
      <c r="A364" s="133">
        <v>332630</v>
      </c>
      <c r="E364" s="4" t="s">
        <v>372</v>
      </c>
      <c r="M364" s="157"/>
    </row>
    <row r="365" spans="1:15" s="4" customFormat="1">
      <c r="A365" s="133">
        <v>332640</v>
      </c>
      <c r="E365" s="4" t="s">
        <v>372</v>
      </c>
      <c r="M365" s="157"/>
    </row>
    <row r="366" spans="1:15" s="4" customFormat="1">
      <c r="A366" s="133">
        <v>332650</v>
      </c>
      <c r="E366" s="4" t="s">
        <v>372</v>
      </c>
      <c r="M366" s="157"/>
    </row>
    <row r="367" spans="1:15" s="4" customFormat="1">
      <c r="A367" s="133">
        <v>332660</v>
      </c>
      <c r="E367" s="4" t="s">
        <v>372</v>
      </c>
      <c r="M367" s="157"/>
    </row>
    <row r="368" spans="1:15" s="4" customFormat="1">
      <c r="A368" s="133">
        <v>332670</v>
      </c>
      <c r="E368" s="4" t="s">
        <v>372</v>
      </c>
      <c r="M368" s="157"/>
    </row>
    <row r="369" spans="1:13" s="4" customFormat="1">
      <c r="A369" s="139"/>
      <c r="M369" s="157"/>
    </row>
    <row r="370" spans="1:13" s="4" customFormat="1">
      <c r="A370" s="133"/>
      <c r="M370" s="157"/>
    </row>
    <row r="371" spans="1:13" s="4" customFormat="1">
      <c r="A371" s="140"/>
      <c r="M371" s="157"/>
    </row>
    <row r="372" spans="1:13" s="4" customFormat="1">
      <c r="A372" s="133"/>
      <c r="M372" s="157"/>
    </row>
    <row r="373" spans="1:13" s="4" customFormat="1">
      <c r="A373" s="133"/>
      <c r="M373" s="157"/>
    </row>
    <row r="374" spans="1:13" s="4" customFormat="1">
      <c r="A374" s="133"/>
      <c r="M374" s="157"/>
    </row>
    <row r="375" spans="1:13" s="4" customFormat="1">
      <c r="A375" s="133"/>
      <c r="M375" s="157"/>
    </row>
    <row r="376" spans="1:13" s="4" customFormat="1">
      <c r="A376" s="133"/>
      <c r="M376" s="157"/>
    </row>
    <row r="377" spans="1:13" s="4" customFormat="1">
      <c r="A377" s="133"/>
      <c r="M377" s="157"/>
    </row>
    <row r="378" spans="1:13" s="4" customFormat="1">
      <c r="A378" s="133"/>
      <c r="M378" s="157"/>
    </row>
    <row r="379" spans="1:13" s="4" customFormat="1">
      <c r="A379" s="133"/>
      <c r="M379" s="157"/>
    </row>
    <row r="380" spans="1:13">
      <c r="A380" s="129"/>
    </row>
    <row r="381" spans="1:13">
      <c r="A381" s="129"/>
    </row>
    <row r="382" spans="1:13">
      <c r="A382" s="128"/>
    </row>
    <row r="383" spans="1:13">
      <c r="A383" s="128"/>
    </row>
    <row r="384" spans="1:13">
      <c r="A384" s="128"/>
    </row>
    <row r="385" spans="1:1">
      <c r="A385" s="128"/>
    </row>
    <row r="386" spans="1:1">
      <c r="A386" s="128"/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3"/>
  <sheetViews>
    <sheetView showGridLines="0" zoomScaleNormal="100" workbookViewId="0">
      <selection activeCell="K44" sqref="K44"/>
    </sheetView>
  </sheetViews>
  <sheetFormatPr defaultRowHeight="12.75"/>
  <cols>
    <col min="1" max="1" width="1" style="208" customWidth="1"/>
    <col min="2" max="2" width="5.140625" style="209" customWidth="1"/>
    <col min="3" max="7" width="6.85546875" style="208" customWidth="1"/>
    <col min="8" max="8" width="4.5703125" style="208" customWidth="1"/>
    <col min="9" max="9" width="8" style="209" customWidth="1"/>
    <col min="10" max="14" width="6.85546875" style="208" customWidth="1"/>
    <col min="15" max="16384" width="9.140625" style="208"/>
  </cols>
  <sheetData>
    <row r="1" spans="1:15">
      <c r="C1" s="209"/>
      <c r="D1" s="209"/>
      <c r="E1" s="209"/>
      <c r="F1" s="209"/>
      <c r="G1" s="209"/>
      <c r="J1" s="209"/>
      <c r="K1" s="209"/>
      <c r="L1" s="209"/>
      <c r="M1" s="209"/>
      <c r="N1" s="209"/>
    </row>
    <row r="2" spans="1:15" ht="14.25">
      <c r="B2" s="220" t="s">
        <v>418</v>
      </c>
      <c r="C2" s="211"/>
      <c r="D2" s="225"/>
      <c r="E2" s="210" t="s">
        <v>426</v>
      </c>
      <c r="F2" s="210"/>
      <c r="G2" s="210"/>
      <c r="H2" s="212"/>
      <c r="I2" s="211"/>
      <c r="J2" s="210" t="s">
        <v>427</v>
      </c>
      <c r="K2" s="210"/>
      <c r="L2" s="210"/>
      <c r="M2" s="210"/>
      <c r="N2" s="210"/>
      <c r="O2" s="212"/>
    </row>
    <row r="3" spans="1:15" ht="14.25">
      <c r="A3" s="221"/>
      <c r="B3" s="223" t="s">
        <v>419</v>
      </c>
      <c r="C3" s="213"/>
      <c r="D3" s="212"/>
      <c r="E3" s="214" t="s">
        <v>285</v>
      </c>
      <c r="F3" s="213"/>
      <c r="G3" s="213"/>
      <c r="H3" s="212"/>
      <c r="I3" s="223" t="s">
        <v>419</v>
      </c>
      <c r="J3" s="213"/>
      <c r="K3" s="213"/>
      <c r="L3" s="214" t="s">
        <v>285</v>
      </c>
      <c r="M3" s="213"/>
      <c r="N3" s="213"/>
      <c r="O3" s="212"/>
    </row>
    <row r="4" spans="1:15">
      <c r="A4" s="222"/>
      <c r="B4" s="216"/>
      <c r="C4" s="215">
        <v>20</v>
      </c>
      <c r="D4" s="215">
        <v>22</v>
      </c>
      <c r="E4" s="215">
        <v>24</v>
      </c>
      <c r="F4" s="215">
        <v>25</v>
      </c>
      <c r="G4" s="215">
        <v>26</v>
      </c>
      <c r="H4" s="215"/>
      <c r="I4" s="216"/>
      <c r="J4" s="215">
        <v>20</v>
      </c>
      <c r="K4" s="215">
        <v>22</v>
      </c>
      <c r="L4" s="215">
        <v>24</v>
      </c>
      <c r="M4" s="215">
        <v>25</v>
      </c>
      <c r="N4" s="215">
        <v>26</v>
      </c>
      <c r="O4" s="215"/>
    </row>
    <row r="5" spans="1:15">
      <c r="B5" s="209">
        <v>0</v>
      </c>
      <c r="C5" s="217" t="s">
        <v>412</v>
      </c>
      <c r="D5" s="217" t="s">
        <v>412</v>
      </c>
      <c r="E5" s="217" t="s">
        <v>412</v>
      </c>
      <c r="F5" s="217" t="s">
        <v>412</v>
      </c>
      <c r="G5" s="218" t="s">
        <v>336</v>
      </c>
      <c r="I5" s="209">
        <v>0</v>
      </c>
      <c r="J5" s="218" t="s">
        <v>336</v>
      </c>
      <c r="K5" s="218" t="s">
        <v>336</v>
      </c>
      <c r="L5" s="217" t="s">
        <v>412</v>
      </c>
      <c r="M5" s="217" t="s">
        <v>412</v>
      </c>
      <c r="N5" s="217" t="s">
        <v>412</v>
      </c>
    </row>
    <row r="6" spans="1:15">
      <c r="A6" s="224"/>
      <c r="B6" s="209">
        <v>10</v>
      </c>
      <c r="C6" s="217" t="s">
        <v>412</v>
      </c>
      <c r="D6" s="217" t="s">
        <v>412</v>
      </c>
      <c r="E6" s="217" t="s">
        <v>412</v>
      </c>
      <c r="F6" s="218" t="s">
        <v>336</v>
      </c>
      <c r="G6" s="218" t="s">
        <v>336</v>
      </c>
      <c r="I6" s="209">
        <v>10</v>
      </c>
      <c r="J6" s="218" t="s">
        <v>336</v>
      </c>
      <c r="K6" s="218" t="s">
        <v>336</v>
      </c>
      <c r="L6" s="217" t="s">
        <v>412</v>
      </c>
      <c r="M6" s="217" t="s">
        <v>412</v>
      </c>
      <c r="N6" s="217" t="s">
        <v>412</v>
      </c>
    </row>
    <row r="7" spans="1:15">
      <c r="A7" s="224"/>
      <c r="B7" s="209">
        <v>20</v>
      </c>
      <c r="C7" s="217" t="s">
        <v>412</v>
      </c>
      <c r="D7" s="217" t="s">
        <v>412</v>
      </c>
      <c r="E7" s="218" t="s">
        <v>336</v>
      </c>
      <c r="F7" s="218" t="s">
        <v>336</v>
      </c>
      <c r="G7" s="218" t="s">
        <v>336</v>
      </c>
      <c r="I7" s="209">
        <v>20</v>
      </c>
      <c r="J7" s="218" t="s">
        <v>336</v>
      </c>
      <c r="K7" s="217" t="s">
        <v>412</v>
      </c>
      <c r="L7" s="217" t="s">
        <v>412</v>
      </c>
      <c r="M7" s="217" t="s">
        <v>412</v>
      </c>
      <c r="N7" s="217" t="s">
        <v>412</v>
      </c>
    </row>
    <row r="8" spans="1:15">
      <c r="A8" s="224"/>
      <c r="B8" s="209">
        <v>30</v>
      </c>
      <c r="C8" s="217" t="s">
        <v>412</v>
      </c>
      <c r="D8" s="217" t="s">
        <v>412</v>
      </c>
      <c r="E8" s="218" t="s">
        <v>336</v>
      </c>
      <c r="F8" s="218" t="s">
        <v>336</v>
      </c>
      <c r="G8" s="218" t="s">
        <v>336</v>
      </c>
      <c r="I8" s="209">
        <v>30</v>
      </c>
      <c r="J8" s="218" t="s">
        <v>336</v>
      </c>
      <c r="K8" s="217" t="s">
        <v>412</v>
      </c>
      <c r="L8" s="217" t="s">
        <v>412</v>
      </c>
      <c r="M8" s="217" t="s">
        <v>412</v>
      </c>
      <c r="N8" s="217" t="s">
        <v>412</v>
      </c>
    </row>
    <row r="9" spans="1:15">
      <c r="A9" s="224"/>
      <c r="B9" s="209">
        <v>40</v>
      </c>
      <c r="C9" s="217" t="s">
        <v>412</v>
      </c>
      <c r="D9" s="217" t="s">
        <v>412</v>
      </c>
      <c r="E9" s="218" t="s">
        <v>336</v>
      </c>
      <c r="F9" s="218" t="s">
        <v>336</v>
      </c>
      <c r="G9" s="218" t="s">
        <v>336</v>
      </c>
      <c r="I9" s="209">
        <v>40</v>
      </c>
      <c r="J9" s="217" t="s">
        <v>412</v>
      </c>
      <c r="K9" s="217" t="s">
        <v>412</v>
      </c>
      <c r="L9" s="217" t="s">
        <v>412</v>
      </c>
      <c r="M9" s="217" t="s">
        <v>412</v>
      </c>
      <c r="N9" s="217" t="s">
        <v>412</v>
      </c>
    </row>
    <row r="10" spans="1:15">
      <c r="A10" s="224"/>
      <c r="B10" s="209">
        <v>50</v>
      </c>
      <c r="C10" s="217" t="s">
        <v>412</v>
      </c>
      <c r="D10" s="218" t="s">
        <v>336</v>
      </c>
      <c r="E10" s="218" t="s">
        <v>336</v>
      </c>
      <c r="F10" s="218" t="s">
        <v>336</v>
      </c>
      <c r="G10" s="218" t="s">
        <v>336</v>
      </c>
      <c r="I10" s="209">
        <v>50</v>
      </c>
      <c r="J10" s="217" t="s">
        <v>412</v>
      </c>
      <c r="K10" s="217" t="s">
        <v>412</v>
      </c>
      <c r="L10" s="217" t="s">
        <v>412</v>
      </c>
      <c r="M10" s="217" t="s">
        <v>412</v>
      </c>
      <c r="N10" s="217" t="s">
        <v>412</v>
      </c>
    </row>
    <row r="11" spans="1:15">
      <c r="A11" s="224"/>
      <c r="B11" s="209">
        <v>60</v>
      </c>
      <c r="C11" s="217" t="s">
        <v>412</v>
      </c>
      <c r="D11" s="218" t="s">
        <v>336</v>
      </c>
      <c r="E11" s="218" t="s">
        <v>336</v>
      </c>
      <c r="F11" s="218" t="s">
        <v>336</v>
      </c>
      <c r="G11" s="218" t="s">
        <v>336</v>
      </c>
      <c r="I11" s="209">
        <v>60</v>
      </c>
      <c r="J11" s="217" t="s">
        <v>412</v>
      </c>
      <c r="K11" s="217" t="s">
        <v>412</v>
      </c>
      <c r="L11" s="217" t="s">
        <v>412</v>
      </c>
      <c r="M11" s="217" t="s">
        <v>412</v>
      </c>
      <c r="N11" s="218" t="s">
        <v>336</v>
      </c>
    </row>
    <row r="12" spans="1:15">
      <c r="A12" s="224"/>
      <c r="B12" s="209">
        <v>70</v>
      </c>
      <c r="C12" s="218" t="s">
        <v>336</v>
      </c>
      <c r="D12" s="218" t="s">
        <v>336</v>
      </c>
      <c r="E12" s="218" t="s">
        <v>336</v>
      </c>
      <c r="F12" s="218" t="s">
        <v>336</v>
      </c>
      <c r="G12" s="218" t="s">
        <v>336</v>
      </c>
      <c r="I12" s="209">
        <v>70</v>
      </c>
      <c r="J12" s="217" t="s">
        <v>412</v>
      </c>
      <c r="K12" s="217" t="s">
        <v>412</v>
      </c>
      <c r="L12" s="217" t="s">
        <v>412</v>
      </c>
      <c r="M12" s="218" t="s">
        <v>336</v>
      </c>
      <c r="N12" s="218" t="s">
        <v>336</v>
      </c>
    </row>
    <row r="13" spans="1:15">
      <c r="A13" s="224"/>
      <c r="C13" s="219"/>
      <c r="D13" s="219"/>
      <c r="E13" s="219"/>
      <c r="F13" s="219"/>
      <c r="G13" s="219"/>
      <c r="J13" s="219"/>
      <c r="K13" s="219"/>
      <c r="L13" s="219"/>
      <c r="M13" s="219"/>
      <c r="N13" s="219"/>
    </row>
    <row r="14" spans="1:15">
      <c r="A14" s="224"/>
      <c r="C14" s="219"/>
      <c r="D14" s="219"/>
      <c r="E14" s="219"/>
      <c r="F14" s="219"/>
      <c r="G14" s="219"/>
      <c r="J14" s="219"/>
      <c r="K14" s="219"/>
      <c r="L14" s="219"/>
      <c r="M14" s="219"/>
      <c r="N14" s="219"/>
    </row>
    <row r="15" spans="1:15">
      <c r="A15" s="224"/>
    </row>
    <row r="16" spans="1:15" ht="14.25">
      <c r="B16" s="220" t="s">
        <v>420</v>
      </c>
      <c r="C16" s="211"/>
      <c r="D16" s="225"/>
      <c r="E16" s="210" t="s">
        <v>428</v>
      </c>
      <c r="F16" s="210"/>
      <c r="G16" s="210"/>
      <c r="I16" s="211"/>
      <c r="J16" s="210" t="s">
        <v>429</v>
      </c>
      <c r="K16" s="210"/>
      <c r="L16" s="210"/>
      <c r="M16" s="210"/>
      <c r="N16" s="210"/>
    </row>
    <row r="17" spans="1:15" ht="14.25">
      <c r="A17" s="221"/>
      <c r="B17" s="226" t="s">
        <v>419</v>
      </c>
      <c r="C17" s="213"/>
      <c r="D17" s="212"/>
      <c r="E17" s="214" t="s">
        <v>285</v>
      </c>
      <c r="F17" s="213"/>
      <c r="G17" s="213"/>
      <c r="H17" s="212"/>
      <c r="I17" s="223" t="s">
        <v>419</v>
      </c>
      <c r="J17" s="213"/>
      <c r="K17" s="213"/>
      <c r="L17" s="214" t="s">
        <v>285</v>
      </c>
      <c r="M17" s="213"/>
      <c r="N17" s="213"/>
      <c r="O17" s="212"/>
    </row>
    <row r="18" spans="1:15">
      <c r="A18" s="224"/>
      <c r="B18" s="216"/>
      <c r="C18" s="215">
        <v>20</v>
      </c>
      <c r="D18" s="215">
        <v>22</v>
      </c>
      <c r="E18" s="215">
        <v>24</v>
      </c>
      <c r="F18" s="215">
        <v>25</v>
      </c>
      <c r="G18" s="215">
        <v>26</v>
      </c>
      <c r="I18" s="216"/>
      <c r="J18" s="215">
        <v>20</v>
      </c>
      <c r="K18" s="215">
        <v>22</v>
      </c>
      <c r="L18" s="215">
        <v>24</v>
      </c>
      <c r="M18" s="215">
        <v>25</v>
      </c>
      <c r="N18" s="215">
        <v>26</v>
      </c>
    </row>
    <row r="19" spans="1:15">
      <c r="B19" s="209">
        <v>0</v>
      </c>
      <c r="C19" s="217" t="s">
        <v>412</v>
      </c>
      <c r="D19" s="217" t="s">
        <v>412</v>
      </c>
      <c r="E19" s="217" t="s">
        <v>412</v>
      </c>
      <c r="F19" s="217" t="s">
        <v>412</v>
      </c>
      <c r="G19" s="217" t="s">
        <v>412</v>
      </c>
      <c r="I19" s="209">
        <v>0</v>
      </c>
      <c r="J19" s="218" t="s">
        <v>336</v>
      </c>
      <c r="K19" s="218" t="s">
        <v>336</v>
      </c>
      <c r="L19" s="218" t="s">
        <v>336</v>
      </c>
      <c r="M19" s="217" t="s">
        <v>412</v>
      </c>
      <c r="N19" s="217" t="s">
        <v>412</v>
      </c>
    </row>
    <row r="20" spans="1:15">
      <c r="A20" s="224"/>
      <c r="B20" s="209">
        <v>10</v>
      </c>
      <c r="C20" s="217" t="s">
        <v>412</v>
      </c>
      <c r="D20" s="217" t="s">
        <v>412</v>
      </c>
      <c r="E20" s="217" t="s">
        <v>412</v>
      </c>
      <c r="F20" s="217" t="s">
        <v>412</v>
      </c>
      <c r="G20" s="217" t="s">
        <v>412</v>
      </c>
      <c r="I20" s="209">
        <v>10</v>
      </c>
      <c r="J20" s="218" t="s">
        <v>336</v>
      </c>
      <c r="K20" s="218" t="s">
        <v>336</v>
      </c>
      <c r="L20" s="218" t="s">
        <v>336</v>
      </c>
      <c r="M20" s="217" t="s">
        <v>412</v>
      </c>
      <c r="N20" s="217" t="s">
        <v>412</v>
      </c>
    </row>
    <row r="21" spans="1:15">
      <c r="A21" s="224"/>
      <c r="B21" s="209">
        <v>20</v>
      </c>
      <c r="C21" s="217" t="s">
        <v>412</v>
      </c>
      <c r="D21" s="217" t="s">
        <v>412</v>
      </c>
      <c r="E21" s="217" t="s">
        <v>412</v>
      </c>
      <c r="F21" s="217" t="s">
        <v>412</v>
      </c>
      <c r="G21" s="218" t="s">
        <v>336</v>
      </c>
      <c r="I21" s="209">
        <v>20</v>
      </c>
      <c r="J21" s="218" t="s">
        <v>336</v>
      </c>
      <c r="K21" s="218" t="s">
        <v>336</v>
      </c>
      <c r="L21" s="217" t="s">
        <v>412</v>
      </c>
      <c r="M21" s="217" t="s">
        <v>412</v>
      </c>
      <c r="N21" s="217" t="s">
        <v>412</v>
      </c>
    </row>
    <row r="22" spans="1:15">
      <c r="A22" s="224"/>
      <c r="B22" s="209">
        <v>30</v>
      </c>
      <c r="C22" s="217" t="s">
        <v>412</v>
      </c>
      <c r="D22" s="217" t="s">
        <v>412</v>
      </c>
      <c r="E22" s="217" t="s">
        <v>412</v>
      </c>
      <c r="F22" s="217" t="s">
        <v>412</v>
      </c>
      <c r="G22" s="218" t="s">
        <v>336</v>
      </c>
      <c r="I22" s="209">
        <v>30</v>
      </c>
      <c r="J22" s="218" t="s">
        <v>336</v>
      </c>
      <c r="K22" s="218" t="s">
        <v>336</v>
      </c>
      <c r="L22" s="217" t="s">
        <v>412</v>
      </c>
      <c r="M22" s="217" t="s">
        <v>412</v>
      </c>
      <c r="N22" s="217" t="s">
        <v>412</v>
      </c>
    </row>
    <row r="23" spans="1:15">
      <c r="A23" s="224"/>
      <c r="B23" s="209">
        <v>40</v>
      </c>
      <c r="C23" s="217" t="s">
        <v>412</v>
      </c>
      <c r="D23" s="217" t="s">
        <v>412</v>
      </c>
      <c r="E23" s="217" t="s">
        <v>412</v>
      </c>
      <c r="F23" s="218" t="s">
        <v>336</v>
      </c>
      <c r="G23" s="218" t="s">
        <v>336</v>
      </c>
      <c r="I23" s="209">
        <v>40</v>
      </c>
      <c r="J23" s="218" t="s">
        <v>336</v>
      </c>
      <c r="K23" s="218" t="s">
        <v>336</v>
      </c>
      <c r="L23" s="217" t="s">
        <v>412</v>
      </c>
      <c r="M23" s="217" t="s">
        <v>412</v>
      </c>
      <c r="N23" s="217" t="s">
        <v>412</v>
      </c>
    </row>
    <row r="24" spans="1:15">
      <c r="A24" s="224"/>
      <c r="B24" s="209">
        <v>50</v>
      </c>
      <c r="C24" s="217" t="s">
        <v>412</v>
      </c>
      <c r="D24" s="217" t="s">
        <v>412</v>
      </c>
      <c r="E24" s="218" t="s">
        <v>336</v>
      </c>
      <c r="F24" s="218" t="s">
        <v>336</v>
      </c>
      <c r="G24" s="218" t="s">
        <v>336</v>
      </c>
      <c r="I24" s="209">
        <v>50</v>
      </c>
      <c r="J24" s="218" t="s">
        <v>336</v>
      </c>
      <c r="K24" s="217" t="s">
        <v>412</v>
      </c>
      <c r="L24" s="217" t="s">
        <v>412</v>
      </c>
      <c r="M24" s="217" t="s">
        <v>412</v>
      </c>
      <c r="N24" s="217" t="s">
        <v>412</v>
      </c>
    </row>
    <row r="25" spans="1:15">
      <c r="A25" s="224"/>
      <c r="B25" s="209">
        <v>60</v>
      </c>
      <c r="C25" s="217" t="s">
        <v>412</v>
      </c>
      <c r="D25" s="217" t="s">
        <v>412</v>
      </c>
      <c r="E25" s="218" t="s">
        <v>336</v>
      </c>
      <c r="F25" s="218" t="s">
        <v>336</v>
      </c>
      <c r="G25" s="218" t="s">
        <v>336</v>
      </c>
      <c r="I25" s="209">
        <v>60</v>
      </c>
      <c r="J25" s="217" t="s">
        <v>412</v>
      </c>
      <c r="K25" s="217" t="s">
        <v>412</v>
      </c>
      <c r="L25" s="217" t="s">
        <v>412</v>
      </c>
      <c r="M25" s="217" t="s">
        <v>412</v>
      </c>
      <c r="N25" s="217" t="s">
        <v>412</v>
      </c>
    </row>
    <row r="26" spans="1:15">
      <c r="A26" s="224"/>
      <c r="B26" s="209">
        <v>70</v>
      </c>
      <c r="C26" s="217" t="s">
        <v>412</v>
      </c>
      <c r="D26" s="217" t="s">
        <v>412</v>
      </c>
      <c r="E26" s="218" t="s">
        <v>336</v>
      </c>
      <c r="F26" s="218" t="s">
        <v>336</v>
      </c>
      <c r="G26" s="218" t="s">
        <v>336</v>
      </c>
      <c r="I26" s="209">
        <v>70</v>
      </c>
      <c r="J26" s="217" t="s">
        <v>412</v>
      </c>
      <c r="K26" s="217" t="s">
        <v>412</v>
      </c>
      <c r="L26" s="217" t="s">
        <v>412</v>
      </c>
      <c r="M26" s="217" t="s">
        <v>412</v>
      </c>
      <c r="N26" s="217" t="s">
        <v>412</v>
      </c>
    </row>
    <row r="27" spans="1:15">
      <c r="A27" s="224"/>
      <c r="C27" s="219"/>
      <c r="D27" s="219"/>
      <c r="E27" s="219"/>
      <c r="F27" s="219"/>
      <c r="G27" s="219"/>
      <c r="J27" s="219"/>
      <c r="K27" s="219"/>
      <c r="L27" s="219"/>
      <c r="M27" s="219"/>
      <c r="N27" s="219"/>
    </row>
    <row r="28" spans="1:15">
      <c r="A28" s="224"/>
    </row>
    <row r="29" spans="1:15" ht="14.25">
      <c r="B29" s="220" t="s">
        <v>421</v>
      </c>
      <c r="C29" s="211"/>
      <c r="D29" s="225"/>
      <c r="E29" s="210" t="s">
        <v>430</v>
      </c>
      <c r="F29" s="210"/>
      <c r="G29" s="210"/>
      <c r="I29" s="211"/>
      <c r="J29" s="210" t="s">
        <v>431</v>
      </c>
      <c r="K29" s="210"/>
      <c r="L29" s="210"/>
      <c r="M29" s="210"/>
      <c r="N29" s="210"/>
    </row>
    <row r="30" spans="1:15" ht="14.25">
      <c r="A30" s="221"/>
      <c r="B30" s="223" t="s">
        <v>419</v>
      </c>
      <c r="C30" s="213"/>
      <c r="D30" s="212"/>
      <c r="E30" s="214" t="s">
        <v>285</v>
      </c>
      <c r="F30" s="213"/>
      <c r="G30" s="213"/>
      <c r="H30" s="212"/>
      <c r="I30" s="223" t="s">
        <v>419</v>
      </c>
      <c r="J30" s="213"/>
      <c r="K30" s="213"/>
      <c r="L30" s="214" t="s">
        <v>285</v>
      </c>
      <c r="M30" s="213"/>
      <c r="N30" s="213"/>
      <c r="O30" s="212"/>
    </row>
    <row r="31" spans="1:15">
      <c r="A31" s="224"/>
      <c r="B31" s="216"/>
      <c r="C31" s="215">
        <v>20</v>
      </c>
      <c r="D31" s="215">
        <v>22</v>
      </c>
      <c r="E31" s="215">
        <v>24</v>
      </c>
      <c r="F31" s="215">
        <v>25</v>
      </c>
      <c r="G31" s="215">
        <v>26</v>
      </c>
      <c r="I31" s="216"/>
      <c r="J31" s="215">
        <v>20</v>
      </c>
      <c r="K31" s="215">
        <v>22</v>
      </c>
      <c r="L31" s="215">
        <v>24</v>
      </c>
      <c r="M31" s="215">
        <v>25</v>
      </c>
      <c r="N31" s="215">
        <v>26</v>
      </c>
    </row>
    <row r="32" spans="1:15">
      <c r="B32" s="209">
        <v>0</v>
      </c>
      <c r="C32" s="218" t="s">
        <v>336</v>
      </c>
      <c r="D32" s="218" t="s">
        <v>336</v>
      </c>
      <c r="E32" s="217" t="s">
        <v>412</v>
      </c>
      <c r="F32" s="217" t="s">
        <v>412</v>
      </c>
      <c r="G32" s="217" t="s">
        <v>412</v>
      </c>
      <c r="I32" s="209">
        <v>0</v>
      </c>
      <c r="J32" s="218" t="s">
        <v>336</v>
      </c>
      <c r="K32" s="218" t="s">
        <v>336</v>
      </c>
      <c r="L32" s="218" t="s">
        <v>336</v>
      </c>
      <c r="M32" s="218" t="s">
        <v>336</v>
      </c>
      <c r="N32" s="218" t="s">
        <v>336</v>
      </c>
    </row>
    <row r="33" spans="1:14">
      <c r="A33" s="224"/>
      <c r="B33" s="209">
        <v>10</v>
      </c>
      <c r="C33" s="218" t="s">
        <v>336</v>
      </c>
      <c r="D33" s="218" t="s">
        <v>336</v>
      </c>
      <c r="E33" s="217" t="s">
        <v>412</v>
      </c>
      <c r="F33" s="217" t="s">
        <v>412</v>
      </c>
      <c r="G33" s="217" t="s">
        <v>412</v>
      </c>
      <c r="I33" s="209">
        <v>10</v>
      </c>
      <c r="J33" s="218" t="s">
        <v>336</v>
      </c>
      <c r="K33" s="218" t="s">
        <v>336</v>
      </c>
      <c r="L33" s="218" t="s">
        <v>336</v>
      </c>
      <c r="M33" s="218" t="s">
        <v>336</v>
      </c>
      <c r="N33" s="218" t="s">
        <v>336</v>
      </c>
    </row>
    <row r="34" spans="1:14">
      <c r="A34" s="224"/>
      <c r="B34" s="209">
        <v>20</v>
      </c>
      <c r="C34" s="218" t="s">
        <v>336</v>
      </c>
      <c r="D34" s="218" t="s">
        <v>336</v>
      </c>
      <c r="E34" s="217" t="s">
        <v>412</v>
      </c>
      <c r="F34" s="217" t="s">
        <v>412</v>
      </c>
      <c r="G34" s="217" t="s">
        <v>412</v>
      </c>
      <c r="I34" s="209">
        <v>20</v>
      </c>
      <c r="J34" s="218" t="s">
        <v>336</v>
      </c>
      <c r="K34" s="218" t="s">
        <v>336</v>
      </c>
      <c r="L34" s="218" t="s">
        <v>336</v>
      </c>
      <c r="M34" s="218" t="s">
        <v>336</v>
      </c>
      <c r="N34" s="218" t="s">
        <v>336</v>
      </c>
    </row>
    <row r="35" spans="1:14">
      <c r="A35" s="224"/>
      <c r="B35" s="209">
        <v>30</v>
      </c>
      <c r="C35" s="218" t="s">
        <v>336</v>
      </c>
      <c r="D35" s="217" t="s">
        <v>412</v>
      </c>
      <c r="E35" s="217" t="s">
        <v>412</v>
      </c>
      <c r="F35" s="217" t="s">
        <v>412</v>
      </c>
      <c r="G35" s="217" t="s">
        <v>412</v>
      </c>
      <c r="I35" s="209">
        <v>30</v>
      </c>
      <c r="J35" s="218" t="s">
        <v>336</v>
      </c>
      <c r="K35" s="218" t="s">
        <v>336</v>
      </c>
      <c r="L35" s="218" t="s">
        <v>336</v>
      </c>
      <c r="M35" s="218" t="s">
        <v>336</v>
      </c>
      <c r="N35" s="218" t="s">
        <v>336</v>
      </c>
    </row>
    <row r="36" spans="1:14">
      <c r="A36" s="224"/>
      <c r="B36" s="209">
        <v>40</v>
      </c>
      <c r="C36" s="218" t="s">
        <v>336</v>
      </c>
      <c r="D36" s="217" t="s">
        <v>412</v>
      </c>
      <c r="E36" s="217" t="s">
        <v>412</v>
      </c>
      <c r="F36" s="217" t="s">
        <v>412</v>
      </c>
      <c r="G36" s="218" t="s">
        <v>336</v>
      </c>
      <c r="I36" s="209">
        <v>40</v>
      </c>
      <c r="J36" s="218" t="s">
        <v>336</v>
      </c>
      <c r="K36" s="218" t="s">
        <v>336</v>
      </c>
      <c r="L36" s="218" t="s">
        <v>336</v>
      </c>
      <c r="M36" s="218" t="s">
        <v>336</v>
      </c>
      <c r="N36" s="218" t="s">
        <v>336</v>
      </c>
    </row>
    <row r="37" spans="1:14">
      <c r="A37" s="224"/>
      <c r="B37" s="209">
        <v>50</v>
      </c>
      <c r="C37" s="217" t="s">
        <v>412</v>
      </c>
      <c r="D37" s="217" t="s">
        <v>412</v>
      </c>
      <c r="E37" s="217" t="s">
        <v>412</v>
      </c>
      <c r="F37" s="218" t="s">
        <v>336</v>
      </c>
      <c r="G37" s="218" t="s">
        <v>336</v>
      </c>
      <c r="I37" s="209">
        <v>50</v>
      </c>
      <c r="J37" s="218" t="s">
        <v>336</v>
      </c>
      <c r="K37" s="218" t="s">
        <v>336</v>
      </c>
      <c r="L37" s="218" t="s">
        <v>336</v>
      </c>
      <c r="M37" s="218" t="s">
        <v>336</v>
      </c>
      <c r="N37" s="218" t="s">
        <v>336</v>
      </c>
    </row>
    <row r="38" spans="1:14">
      <c r="A38" s="224"/>
      <c r="B38" s="209">
        <v>60</v>
      </c>
      <c r="C38" s="217" t="s">
        <v>412</v>
      </c>
      <c r="D38" s="217" t="s">
        <v>412</v>
      </c>
      <c r="E38" s="218" t="s">
        <v>336</v>
      </c>
      <c r="F38" s="218" t="s">
        <v>336</v>
      </c>
      <c r="G38" s="218" t="s">
        <v>336</v>
      </c>
      <c r="I38" s="209">
        <v>60</v>
      </c>
      <c r="J38" s="218" t="s">
        <v>336</v>
      </c>
      <c r="K38" s="218" t="s">
        <v>336</v>
      </c>
      <c r="L38" s="218" t="s">
        <v>336</v>
      </c>
      <c r="M38" s="218" t="s">
        <v>336</v>
      </c>
      <c r="N38" s="218" t="s">
        <v>336</v>
      </c>
    </row>
    <row r="39" spans="1:14">
      <c r="A39" s="224"/>
      <c r="B39" s="209">
        <v>70</v>
      </c>
      <c r="C39" s="217" t="s">
        <v>412</v>
      </c>
      <c r="D39" s="217" t="s">
        <v>412</v>
      </c>
      <c r="E39" s="218" t="s">
        <v>336</v>
      </c>
      <c r="F39" s="218" t="s">
        <v>336</v>
      </c>
      <c r="G39" s="218" t="s">
        <v>336</v>
      </c>
      <c r="I39" s="209">
        <v>70</v>
      </c>
      <c r="J39" s="218" t="s">
        <v>336</v>
      </c>
      <c r="K39" s="218" t="s">
        <v>336</v>
      </c>
      <c r="L39" s="218" t="s">
        <v>336</v>
      </c>
      <c r="M39" s="218" t="s">
        <v>336</v>
      </c>
      <c r="N39" s="218" t="s">
        <v>336</v>
      </c>
    </row>
    <row r="40" spans="1:14">
      <c r="A40" s="224"/>
      <c r="B40" s="208"/>
      <c r="I40" s="208"/>
    </row>
    <row r="41" spans="1:14">
      <c r="A41" s="224"/>
    </row>
    <row r="42" spans="1:14">
      <c r="A42" s="224"/>
    </row>
    <row r="43" spans="1:14">
      <c r="A43" s="224"/>
    </row>
  </sheetData>
  <conditionalFormatting sqref="J32:N39 C19:G26 C5:G12 C32:G39 J5:N12 J19:N26">
    <cfRule type="containsText" dxfId="4" priority="1" stopIfTrue="1" operator="containsText" text="ok">
      <formula>NOT(ISERROR(SEARCH("ok",C5)))</formula>
    </cfRule>
    <cfRule type="colorScale" priority="2">
      <colorScale>
        <cfvo type="min" val="0"/>
        <cfvo type="max" val="0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  <headerFooter>
    <oddFooter>&amp;R&amp;"Arial,Kursiv"&amp;8&amp;D    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153"/>
  <sheetViews>
    <sheetView workbookViewId="0">
      <selection activeCell="D84" sqref="A78:D84"/>
    </sheetView>
  </sheetViews>
  <sheetFormatPr defaultRowHeight="12.75"/>
  <cols>
    <col min="3" max="3" width="50.140625" customWidth="1"/>
  </cols>
  <sheetData>
    <row r="1" spans="1:3" ht="15">
      <c r="A1" s="25">
        <v>0</v>
      </c>
      <c r="B1" s="2" t="s">
        <v>267</v>
      </c>
      <c r="C1" s="2" t="s">
        <v>268</v>
      </c>
    </row>
    <row r="2" spans="1:3" ht="15">
      <c r="A2" s="25">
        <v>10</v>
      </c>
      <c r="B2" s="1">
        <v>3302510</v>
      </c>
      <c r="C2" s="1" t="s">
        <v>260</v>
      </c>
    </row>
    <row r="3" spans="1:3" ht="15">
      <c r="A3" s="25">
        <v>20</v>
      </c>
      <c r="B3" s="1">
        <v>3302520</v>
      </c>
      <c r="C3" s="2" t="s">
        <v>261</v>
      </c>
    </row>
    <row r="4" spans="1:3" ht="15">
      <c r="A4" s="25">
        <v>30</v>
      </c>
      <c r="B4" s="1">
        <v>3302530</v>
      </c>
      <c r="C4" s="2" t="s">
        <v>262</v>
      </c>
    </row>
    <row r="5" spans="1:3" ht="15">
      <c r="A5" s="25">
        <v>40</v>
      </c>
      <c r="B5" s="1">
        <v>3302540</v>
      </c>
      <c r="C5" s="2" t="s">
        <v>263</v>
      </c>
    </row>
    <row r="6" spans="1:3" ht="15">
      <c r="A6" s="25">
        <v>50</v>
      </c>
      <c r="B6" s="1">
        <v>3302550</v>
      </c>
      <c r="C6" s="2" t="s">
        <v>264</v>
      </c>
    </row>
    <row r="7" spans="1:3" ht="15">
      <c r="A7" s="25">
        <v>60</v>
      </c>
      <c r="B7" s="1">
        <v>3302560</v>
      </c>
      <c r="C7" s="2" t="s">
        <v>265</v>
      </c>
    </row>
    <row r="8" spans="1:3" ht="15">
      <c r="A8" s="25">
        <v>70</v>
      </c>
      <c r="B8" s="1">
        <v>3302570</v>
      </c>
      <c r="C8" s="2" t="s">
        <v>266</v>
      </c>
    </row>
    <row r="9" spans="1:3" ht="15">
      <c r="A9" s="19"/>
      <c r="B9" s="1"/>
      <c r="C9" s="1"/>
    </row>
    <row r="10" spans="1:3" ht="15">
      <c r="A10" s="19"/>
      <c r="B10" s="1"/>
      <c r="C10" s="1"/>
    </row>
    <row r="11" spans="1:3" ht="15">
      <c r="A11" s="19"/>
      <c r="B11" s="1"/>
      <c r="C11" s="1"/>
    </row>
    <row r="12" spans="1:3" ht="15">
      <c r="A12" s="19"/>
      <c r="B12" s="1"/>
      <c r="C12" s="1"/>
    </row>
    <row r="13" spans="1:3" ht="15">
      <c r="A13" s="19"/>
      <c r="B13" s="1"/>
      <c r="C13" s="1"/>
    </row>
    <row r="14" spans="1:3" ht="15">
      <c r="A14" s="19"/>
      <c r="B14" s="1"/>
      <c r="C14" s="1"/>
    </row>
    <row r="15" spans="1:3" ht="15">
      <c r="A15" s="19"/>
      <c r="B15" s="1"/>
      <c r="C15" s="1"/>
    </row>
    <row r="16" spans="1:3" ht="15">
      <c r="A16" s="19"/>
      <c r="B16" s="1"/>
      <c r="C16" s="1"/>
    </row>
    <row r="17" spans="1:3" ht="15">
      <c r="A17" s="25"/>
      <c r="B17" s="1"/>
      <c r="C17" s="1"/>
    </row>
    <row r="18" spans="1:3" ht="15">
      <c r="A18" s="25"/>
      <c r="B18" s="1"/>
      <c r="C18" s="1"/>
    </row>
    <row r="19" spans="1:3" ht="15">
      <c r="A19" s="25"/>
      <c r="B19" s="1"/>
      <c r="C19" s="1"/>
    </row>
    <row r="20" spans="1:3" ht="15">
      <c r="A20" s="25"/>
      <c r="B20" s="1"/>
      <c r="C20" s="1"/>
    </row>
    <row r="21" spans="1:3" ht="15">
      <c r="A21" s="25"/>
      <c r="B21" s="1"/>
      <c r="C21" s="1"/>
    </row>
    <row r="22" spans="1:3" ht="15">
      <c r="A22" s="25"/>
      <c r="B22" s="1"/>
      <c r="C22" s="1"/>
    </row>
    <row r="23" spans="1:3" ht="15">
      <c r="A23" s="25"/>
      <c r="B23" s="1"/>
      <c r="C23" s="1"/>
    </row>
    <row r="24" spans="1:3" ht="15">
      <c r="A24" s="25"/>
      <c r="B24" s="1"/>
      <c r="C24" s="1"/>
    </row>
    <row r="25" spans="1:3" ht="15">
      <c r="A25" s="19"/>
      <c r="B25" s="1"/>
      <c r="C25" s="1"/>
    </row>
    <row r="26" spans="1:3" ht="15">
      <c r="A26" s="19"/>
      <c r="B26" s="1"/>
      <c r="C26" s="1"/>
    </row>
    <row r="27" spans="1:3" ht="15">
      <c r="A27" s="19"/>
      <c r="B27" s="1"/>
      <c r="C27" s="1"/>
    </row>
    <row r="28" spans="1:3" ht="15">
      <c r="A28" s="19"/>
      <c r="B28" s="1"/>
      <c r="C28" s="1"/>
    </row>
    <row r="29" spans="1:3" ht="15">
      <c r="A29" s="19"/>
      <c r="B29" s="1"/>
      <c r="C29" s="1"/>
    </row>
    <row r="30" spans="1:3" ht="15">
      <c r="A30" s="19"/>
      <c r="B30" s="1"/>
      <c r="C30" s="1"/>
    </row>
    <row r="31" spans="1:3" ht="15">
      <c r="A31" s="19"/>
      <c r="B31" s="1"/>
      <c r="C31" s="1"/>
    </row>
    <row r="32" spans="1:3" ht="15">
      <c r="A32" s="19"/>
      <c r="B32" s="1"/>
      <c r="C32" s="1"/>
    </row>
    <row r="33" spans="1:3" ht="15">
      <c r="A33" s="25"/>
      <c r="B33" s="1"/>
      <c r="C33" s="1"/>
    </row>
    <row r="34" spans="1:3">
      <c r="A34" s="25"/>
    </row>
    <row r="35" spans="1:3" ht="15">
      <c r="A35" s="25"/>
      <c r="B35" s="1"/>
      <c r="C35" s="1"/>
    </row>
    <row r="36" spans="1:3" ht="15">
      <c r="A36" s="25"/>
      <c r="B36" s="1"/>
      <c r="C36" s="1"/>
    </row>
    <row r="37" spans="1:3" ht="15">
      <c r="A37" s="25"/>
      <c r="B37" s="1"/>
      <c r="C37" s="1"/>
    </row>
    <row r="38" spans="1:3">
      <c r="A38" s="25"/>
    </row>
    <row r="39" spans="1:3">
      <c r="A39" s="25"/>
    </row>
    <row r="40" spans="1:3">
      <c r="A40" s="25"/>
    </row>
    <row r="41" spans="1:3" ht="15">
      <c r="A41" s="19"/>
      <c r="B41" s="1"/>
      <c r="C41" s="1"/>
    </row>
    <row r="42" spans="1:3" ht="15">
      <c r="A42" s="19"/>
      <c r="B42" s="1"/>
      <c r="C42" s="1"/>
    </row>
    <row r="43" spans="1:3" ht="15">
      <c r="A43" s="19"/>
      <c r="B43" s="1"/>
      <c r="C43" s="1"/>
    </row>
    <row r="44" spans="1:3" ht="15">
      <c r="A44" s="19"/>
      <c r="B44" s="1"/>
      <c r="C44" s="1"/>
    </row>
    <row r="45" spans="1:3" ht="15">
      <c r="A45" s="19"/>
      <c r="B45" s="1"/>
      <c r="C45" s="1"/>
    </row>
    <row r="46" spans="1:3" ht="15">
      <c r="A46" s="19"/>
      <c r="B46" s="1"/>
      <c r="C46" s="1"/>
    </row>
    <row r="47" spans="1:3" ht="15">
      <c r="A47" s="19"/>
      <c r="B47" s="1"/>
      <c r="C47" s="1"/>
    </row>
    <row r="48" spans="1:3" ht="15">
      <c r="A48" s="19"/>
      <c r="B48" s="1"/>
      <c r="C48" s="1"/>
    </row>
    <row r="49" spans="1:3" ht="15">
      <c r="A49" s="26"/>
      <c r="B49" s="1"/>
      <c r="C49" s="1"/>
    </row>
    <row r="50" spans="1:3" ht="15">
      <c r="A50" s="26"/>
      <c r="B50" s="1"/>
      <c r="C50" s="1"/>
    </row>
    <row r="51" spans="1:3" ht="15">
      <c r="A51" s="26"/>
      <c r="B51" s="1"/>
      <c r="C51" s="1"/>
    </row>
    <row r="52" spans="1:3" ht="15">
      <c r="A52" s="26"/>
      <c r="B52" s="1"/>
      <c r="C52" s="1"/>
    </row>
    <row r="53" spans="1:3" ht="15">
      <c r="A53" s="26"/>
      <c r="B53" s="1"/>
      <c r="C53" s="1"/>
    </row>
    <row r="54" spans="1:3" ht="15">
      <c r="A54" s="26"/>
      <c r="B54" s="1"/>
      <c r="C54" s="1"/>
    </row>
    <row r="55" spans="1:3" ht="15">
      <c r="A55" s="26"/>
      <c r="B55" s="1"/>
      <c r="C55" s="1"/>
    </row>
    <row r="56" spans="1:3">
      <c r="A56" s="26"/>
    </row>
    <row r="57" spans="1:3">
      <c r="A57" s="25"/>
    </row>
    <row r="58" spans="1:3">
      <c r="A58" s="25"/>
    </row>
    <row r="59" spans="1:3" ht="15">
      <c r="A59" s="25"/>
      <c r="B59" s="1"/>
      <c r="C59" s="1"/>
    </row>
    <row r="60" spans="1:3">
      <c r="A60" s="25"/>
    </row>
    <row r="61" spans="1:3">
      <c r="A61" s="25"/>
    </row>
    <row r="62" spans="1:3">
      <c r="A62" s="25"/>
    </row>
    <row r="63" spans="1:3">
      <c r="A63" s="25"/>
    </row>
    <row r="64" spans="1:3">
      <c r="A64" s="25"/>
    </row>
    <row r="65" spans="1:3" ht="15">
      <c r="A65" s="19"/>
      <c r="B65" s="1"/>
      <c r="C65" s="1"/>
    </row>
    <row r="66" spans="1:3" ht="15">
      <c r="A66" s="19"/>
      <c r="B66" s="1"/>
      <c r="C66" s="1"/>
    </row>
    <row r="67" spans="1:3" ht="15">
      <c r="A67" s="19"/>
      <c r="B67" s="1"/>
      <c r="C67" s="1"/>
    </row>
    <row r="68" spans="1:3" ht="15">
      <c r="A68" s="19"/>
      <c r="B68" s="1"/>
      <c r="C68" s="1"/>
    </row>
    <row r="69" spans="1:3" ht="15">
      <c r="A69" s="19"/>
      <c r="B69" s="1"/>
      <c r="C69" s="1"/>
    </row>
    <row r="70" spans="1:3" ht="15">
      <c r="A70" s="19"/>
      <c r="B70" s="1"/>
      <c r="C70" s="1"/>
    </row>
    <row r="71" spans="1:3" ht="15">
      <c r="A71" s="19"/>
      <c r="B71" s="1"/>
      <c r="C71" s="1"/>
    </row>
    <row r="72" spans="1:3">
      <c r="A72" s="19"/>
    </row>
    <row r="73" spans="1:3" ht="15">
      <c r="A73" s="26"/>
      <c r="B73" s="1"/>
      <c r="C73" s="1"/>
    </row>
    <row r="74" spans="1:3" ht="15">
      <c r="A74" s="26"/>
      <c r="B74" s="1"/>
      <c r="C74" s="1"/>
    </row>
    <row r="75" spans="1:3" ht="15">
      <c r="A75" s="26"/>
      <c r="B75" s="1"/>
      <c r="C75" s="1"/>
    </row>
    <row r="76" spans="1:3" ht="15">
      <c r="A76" s="26"/>
      <c r="B76" s="1"/>
      <c r="C76" s="1"/>
    </row>
    <row r="77" spans="1:3" ht="15">
      <c r="A77" s="26"/>
      <c r="B77" s="1"/>
      <c r="C77" s="1"/>
    </row>
    <row r="78" spans="1:3" ht="15">
      <c r="A78" s="26"/>
      <c r="B78" s="1"/>
      <c r="C78" s="1"/>
    </row>
    <row r="79" spans="1:3">
      <c r="A79" s="26"/>
    </row>
    <row r="80" spans="1:3">
      <c r="A80" s="26"/>
    </row>
    <row r="81" spans="1:3">
      <c r="A81" s="25"/>
    </row>
    <row r="82" spans="1:3" ht="15">
      <c r="A82" s="25"/>
      <c r="B82" s="1"/>
      <c r="C82" s="1"/>
    </row>
    <row r="83" spans="1:3">
      <c r="A83" s="25"/>
    </row>
    <row r="84" spans="1:3">
      <c r="A84" s="25"/>
    </row>
    <row r="85" spans="1:3">
      <c r="A85" s="25"/>
    </row>
    <row r="86" spans="1:3">
      <c r="A86" s="25"/>
    </row>
    <row r="87" spans="1:3">
      <c r="A87" s="25"/>
    </row>
    <row r="88" spans="1:3">
      <c r="A88" s="25"/>
    </row>
    <row r="89" spans="1:3" ht="15">
      <c r="A89" s="19"/>
      <c r="B89" s="1"/>
      <c r="C89" s="1"/>
    </row>
    <row r="90" spans="1:3" ht="15">
      <c r="A90" s="19"/>
      <c r="B90" s="1"/>
      <c r="C90" s="1"/>
    </row>
    <row r="91" spans="1:3" ht="15">
      <c r="A91" s="19"/>
      <c r="B91" s="1"/>
      <c r="C91" s="1"/>
    </row>
    <row r="92" spans="1:3" ht="15">
      <c r="A92" s="19"/>
      <c r="B92" s="1"/>
      <c r="C92" s="1"/>
    </row>
    <row r="93" spans="1:3">
      <c r="A93" s="19"/>
    </row>
    <row r="94" spans="1:3" ht="15">
      <c r="A94" s="19"/>
      <c r="B94" s="1"/>
      <c r="C94" s="1"/>
    </row>
    <row r="95" spans="1:3">
      <c r="A95" s="19"/>
    </row>
    <row r="96" spans="1:3">
      <c r="A96" s="19"/>
    </row>
    <row r="97" spans="1:3" ht="15">
      <c r="A97" s="26"/>
      <c r="B97" s="1"/>
      <c r="C97" s="1"/>
    </row>
    <row r="98" spans="1:3" ht="15">
      <c r="A98" s="26"/>
      <c r="B98" s="1"/>
      <c r="C98" s="1"/>
    </row>
    <row r="99" spans="1:3" ht="15">
      <c r="A99" s="26"/>
      <c r="B99" s="1"/>
      <c r="C99" s="1"/>
    </row>
    <row r="100" spans="1:3" ht="15">
      <c r="A100" s="26"/>
      <c r="B100" s="1"/>
      <c r="C100" s="1"/>
    </row>
    <row r="101" spans="1:3" ht="15">
      <c r="A101" s="26"/>
      <c r="B101" s="1"/>
      <c r="C101" s="1"/>
    </row>
    <row r="102" spans="1:3">
      <c r="A102" s="26"/>
    </row>
    <row r="103" spans="1:3">
      <c r="A103" s="26"/>
    </row>
    <row r="104" spans="1:3">
      <c r="A104" s="26"/>
    </row>
    <row r="105" spans="1:3" ht="15">
      <c r="A105" s="25"/>
      <c r="B105" s="1"/>
      <c r="C105" s="1"/>
    </row>
    <row r="106" spans="1:3" ht="15">
      <c r="A106" s="25"/>
      <c r="B106" s="1"/>
      <c r="C106" s="1"/>
    </row>
    <row r="107" spans="1:3" ht="15">
      <c r="A107" s="25"/>
      <c r="B107" s="1"/>
      <c r="C107" s="1"/>
    </row>
    <row r="108" spans="1:3" ht="15">
      <c r="A108" s="25"/>
      <c r="B108" s="1"/>
      <c r="C108" s="1"/>
    </row>
    <row r="109" spans="1:3" ht="15">
      <c r="A109" s="25"/>
      <c r="B109" s="1"/>
      <c r="C109" s="1"/>
    </row>
    <row r="110" spans="1:3" ht="15">
      <c r="A110" s="25"/>
      <c r="B110" s="1"/>
      <c r="C110" s="1"/>
    </row>
    <row r="111" spans="1:3" ht="15">
      <c r="A111" s="25"/>
      <c r="B111" s="1"/>
      <c r="C111" s="1"/>
    </row>
    <row r="112" spans="1:3" ht="15">
      <c r="A112" s="25"/>
      <c r="B112" s="1"/>
      <c r="C112" s="1"/>
    </row>
    <row r="113" spans="1:3" ht="15">
      <c r="A113" s="25"/>
      <c r="B113" s="1"/>
      <c r="C113" s="1"/>
    </row>
    <row r="114" spans="1:3" ht="15">
      <c r="A114" s="25"/>
      <c r="B114" s="1"/>
      <c r="C114" s="1"/>
    </row>
    <row r="115" spans="1:3" ht="15">
      <c r="A115" s="25"/>
      <c r="B115" s="1"/>
      <c r="C115" s="1"/>
    </row>
    <row r="116" spans="1:3" ht="15">
      <c r="A116" s="25"/>
      <c r="B116" s="1"/>
      <c r="C116" s="1"/>
    </row>
    <row r="117" spans="1:3" ht="15">
      <c r="A117" s="25"/>
      <c r="B117" s="1"/>
      <c r="C117" s="1"/>
    </row>
    <row r="118" spans="1:3" ht="15">
      <c r="A118" s="25"/>
      <c r="B118" s="1"/>
      <c r="C118" s="1"/>
    </row>
    <row r="119" spans="1:3" ht="15">
      <c r="A119" s="25"/>
      <c r="B119" s="1"/>
      <c r="C119" s="1"/>
    </row>
    <row r="120" spans="1:3" ht="15">
      <c r="A120" s="25"/>
      <c r="B120" s="1"/>
      <c r="C120" s="1"/>
    </row>
    <row r="121" spans="1:3" ht="15">
      <c r="A121" s="25"/>
      <c r="B121" s="1"/>
      <c r="C121" s="1"/>
    </row>
    <row r="122" spans="1:3" ht="15">
      <c r="A122" s="25"/>
      <c r="B122" s="1"/>
      <c r="C122" s="1"/>
    </row>
    <row r="123" spans="1:3" ht="15">
      <c r="A123" s="25"/>
      <c r="B123" s="1"/>
      <c r="C123" s="1"/>
    </row>
    <row r="124" spans="1:3" ht="15">
      <c r="A124" s="25"/>
      <c r="B124" s="1"/>
      <c r="C124" s="1"/>
    </row>
    <row r="125" spans="1:3" ht="15">
      <c r="A125" s="25"/>
      <c r="B125" s="1"/>
      <c r="C125" s="1"/>
    </row>
    <row r="126" spans="1:3" ht="15">
      <c r="A126" s="25"/>
      <c r="B126" s="1"/>
      <c r="C126" s="1"/>
    </row>
    <row r="127" spans="1:3" ht="15">
      <c r="A127" s="25"/>
      <c r="B127" s="1"/>
      <c r="C127" s="1"/>
    </row>
    <row r="128" spans="1:3">
      <c r="A128" s="25"/>
    </row>
    <row r="129" spans="1:1">
      <c r="A129" s="28"/>
    </row>
    <row r="130" spans="1:1">
      <c r="A130" s="30"/>
    </row>
    <row r="131" spans="1:1">
      <c r="A131" s="31"/>
    </row>
    <row r="132" spans="1:1">
      <c r="A132" s="28"/>
    </row>
    <row r="135" spans="1:1">
      <c r="A135" s="25"/>
    </row>
    <row r="136" spans="1:1">
      <c r="A136" s="25"/>
    </row>
    <row r="137" spans="1:1">
      <c r="A137" s="25"/>
    </row>
    <row r="138" spans="1:1">
      <c r="A138" s="25"/>
    </row>
    <row r="140" spans="1:1">
      <c r="A140" s="19"/>
    </row>
    <row r="141" spans="1:1">
      <c r="A141" s="19"/>
    </row>
    <row r="142" spans="1:1">
      <c r="A142" s="19"/>
    </row>
    <row r="143" spans="1:1">
      <c r="A143" s="19"/>
    </row>
    <row r="145" spans="1:1">
      <c r="A145" s="26"/>
    </row>
    <row r="146" spans="1:1">
      <c r="A146" s="26"/>
    </row>
    <row r="147" spans="1:1">
      <c r="A147" s="26"/>
    </row>
    <row r="150" spans="1:1">
      <c r="A150" s="27"/>
    </row>
    <row r="151" spans="1:1">
      <c r="A151" s="27"/>
    </row>
    <row r="152" spans="1:1">
      <c r="A152" s="25"/>
    </row>
    <row r="153" spans="1:1">
      <c r="A153" s="25"/>
    </row>
  </sheetData>
  <phoneticPr fontId="0" type="noConversion"/>
  <pageMargins left="0.75" right="0.75" top="1" bottom="1" header="0.5" footer="0.5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83"/>
  <sheetViews>
    <sheetView workbookViewId="0">
      <selection activeCell="D84" sqref="A78:D84"/>
    </sheetView>
  </sheetViews>
  <sheetFormatPr defaultRowHeight="12.75"/>
  <cols>
    <col min="3" max="3" width="46" customWidth="1"/>
    <col min="4" max="4" width="35.42578125" customWidth="1"/>
    <col min="5" max="5" width="46" bestFit="1" customWidth="1"/>
  </cols>
  <sheetData>
    <row r="1" spans="1:6" ht="15">
      <c r="A1" s="25">
        <v>120300</v>
      </c>
      <c r="B1" s="1" t="s">
        <v>131</v>
      </c>
      <c r="C1" s="1" t="s">
        <v>132</v>
      </c>
      <c r="F1">
        <v>129</v>
      </c>
    </row>
    <row r="2" spans="1:6" ht="15">
      <c r="A2" s="25">
        <v>120310</v>
      </c>
      <c r="B2" s="1" t="s">
        <v>191</v>
      </c>
      <c r="C2" s="1" t="s">
        <v>192</v>
      </c>
      <c r="F2">
        <v>144</v>
      </c>
    </row>
    <row r="3" spans="1:6" ht="15">
      <c r="A3" s="25">
        <v>120320</v>
      </c>
      <c r="B3" s="1" t="s">
        <v>193</v>
      </c>
      <c r="C3" s="1" t="s">
        <v>194</v>
      </c>
      <c r="F3">
        <v>154</v>
      </c>
    </row>
    <row r="4" spans="1:6" ht="15">
      <c r="A4" s="25">
        <v>120330</v>
      </c>
      <c r="B4" s="1" t="s">
        <v>195</v>
      </c>
      <c r="C4" s="1" t="s">
        <v>196</v>
      </c>
      <c r="F4">
        <v>158</v>
      </c>
    </row>
    <row r="5" spans="1:6" ht="15">
      <c r="A5" s="25">
        <v>120340</v>
      </c>
      <c r="B5" s="1" t="s">
        <v>197</v>
      </c>
      <c r="C5" s="1" t="s">
        <v>198</v>
      </c>
      <c r="F5">
        <v>167</v>
      </c>
    </row>
    <row r="6" spans="1:6" ht="15">
      <c r="A6" s="25">
        <v>120350</v>
      </c>
      <c r="B6" s="1" t="s">
        <v>199</v>
      </c>
      <c r="C6" s="1" t="s">
        <v>200</v>
      </c>
      <c r="F6">
        <v>177</v>
      </c>
    </row>
    <row r="7" spans="1:6" ht="15">
      <c r="A7" s="25">
        <v>120360</v>
      </c>
      <c r="B7" s="1" t="s">
        <v>203</v>
      </c>
      <c r="C7" s="1" t="s">
        <v>204</v>
      </c>
      <c r="F7">
        <v>192</v>
      </c>
    </row>
    <row r="8" spans="1:6" ht="15">
      <c r="A8" s="25">
        <v>120370</v>
      </c>
      <c r="B8" s="1" t="s">
        <v>205</v>
      </c>
      <c r="C8" s="1" t="s">
        <v>206</v>
      </c>
      <c r="F8">
        <v>209</v>
      </c>
    </row>
    <row r="9" spans="1:6" ht="15">
      <c r="A9" s="19">
        <v>120500</v>
      </c>
      <c r="B9" s="1" t="s">
        <v>137</v>
      </c>
      <c r="C9" s="1" t="s">
        <v>138</v>
      </c>
      <c r="F9">
        <v>137</v>
      </c>
    </row>
    <row r="10" spans="1:6" ht="15">
      <c r="A10" s="19">
        <v>120510</v>
      </c>
      <c r="B10" s="1" t="s">
        <v>137</v>
      </c>
      <c r="C10" s="1" t="s">
        <v>138</v>
      </c>
      <c r="F10">
        <v>137</v>
      </c>
    </row>
    <row r="11" spans="1:6" ht="15">
      <c r="A11" s="19">
        <v>120520</v>
      </c>
      <c r="B11" s="1" t="s">
        <v>157</v>
      </c>
      <c r="C11" s="1" t="s">
        <v>158</v>
      </c>
      <c r="F11">
        <v>149</v>
      </c>
    </row>
    <row r="12" spans="1:6" ht="15">
      <c r="A12" s="19">
        <v>120530</v>
      </c>
      <c r="B12" s="1" t="s">
        <v>179</v>
      </c>
      <c r="C12" s="1" t="s">
        <v>180</v>
      </c>
      <c r="F12">
        <v>159</v>
      </c>
    </row>
    <row r="13" spans="1:6" ht="15">
      <c r="A13" s="19">
        <v>120540</v>
      </c>
      <c r="B13" s="1" t="s">
        <v>237</v>
      </c>
      <c r="C13" s="1" t="s">
        <v>238</v>
      </c>
      <c r="F13">
        <v>169</v>
      </c>
    </row>
    <row r="14" spans="1:6" ht="15">
      <c r="A14" s="19">
        <v>120550</v>
      </c>
      <c r="B14" s="1" t="s">
        <v>105</v>
      </c>
      <c r="C14" s="1" t="s">
        <v>106</v>
      </c>
      <c r="E14" s="1"/>
      <c r="F14">
        <v>157</v>
      </c>
    </row>
    <row r="15" spans="1:6" ht="15">
      <c r="A15" s="19">
        <v>120560</v>
      </c>
      <c r="B15" s="1" t="s">
        <v>181</v>
      </c>
      <c r="C15" s="1" t="s">
        <v>182</v>
      </c>
      <c r="E15" s="1"/>
      <c r="F15">
        <v>192</v>
      </c>
    </row>
    <row r="16" spans="1:6" ht="15">
      <c r="A16" s="19">
        <v>120570</v>
      </c>
      <c r="B16" s="1" t="s">
        <v>155</v>
      </c>
      <c r="C16" s="1" t="s">
        <v>156</v>
      </c>
      <c r="E16" s="1"/>
      <c r="F16">
        <v>199</v>
      </c>
    </row>
    <row r="17" spans="1:6" ht="15">
      <c r="A17" s="34">
        <v>120600</v>
      </c>
      <c r="B17" t="s">
        <v>269</v>
      </c>
      <c r="C17" t="s">
        <v>274</v>
      </c>
      <c r="E17" s="1"/>
    </row>
    <row r="18" spans="1:6" ht="15">
      <c r="A18" s="34">
        <v>120610</v>
      </c>
      <c r="B18" t="s">
        <v>269</v>
      </c>
      <c r="C18" t="s">
        <v>274</v>
      </c>
      <c r="E18" s="1"/>
    </row>
    <row r="19" spans="1:6" ht="15">
      <c r="A19" s="34">
        <v>120620</v>
      </c>
      <c r="B19" t="s">
        <v>269</v>
      </c>
      <c r="C19" t="s">
        <v>274</v>
      </c>
      <c r="E19" s="1"/>
    </row>
    <row r="20" spans="1:6" ht="15">
      <c r="A20" s="34">
        <v>120630</v>
      </c>
      <c r="B20" t="s">
        <v>269</v>
      </c>
      <c r="C20" t="s">
        <v>274</v>
      </c>
      <c r="E20" s="1"/>
    </row>
    <row r="21" spans="1:6" ht="15">
      <c r="A21" s="34">
        <v>120640</v>
      </c>
      <c r="B21" t="s">
        <v>269</v>
      </c>
      <c r="C21" t="s">
        <v>274</v>
      </c>
      <c r="E21" s="1"/>
    </row>
    <row r="22" spans="1:6" ht="15">
      <c r="A22" s="34">
        <v>120650</v>
      </c>
      <c r="B22" s="1" t="s">
        <v>95</v>
      </c>
      <c r="C22" s="1" t="s">
        <v>96</v>
      </c>
      <c r="E22" s="1"/>
      <c r="F22">
        <v>173.5</v>
      </c>
    </row>
    <row r="23" spans="1:6" ht="15">
      <c r="A23" s="34">
        <v>120660</v>
      </c>
      <c r="B23" s="1" t="s">
        <v>219</v>
      </c>
      <c r="C23" s="1" t="s">
        <v>220</v>
      </c>
      <c r="E23" s="1"/>
      <c r="F23">
        <v>188</v>
      </c>
    </row>
    <row r="24" spans="1:6" ht="15">
      <c r="A24" s="34">
        <v>120670</v>
      </c>
      <c r="B24" s="1" t="s">
        <v>221</v>
      </c>
      <c r="C24" s="1" t="s">
        <v>222</v>
      </c>
      <c r="E24" s="1"/>
      <c r="F24">
        <v>197</v>
      </c>
    </row>
    <row r="25" spans="1:6" ht="15">
      <c r="A25" s="25">
        <v>122300</v>
      </c>
      <c r="B25" s="1" t="s">
        <v>191</v>
      </c>
      <c r="C25" s="1" t="s">
        <v>192</v>
      </c>
      <c r="F25">
        <v>144</v>
      </c>
    </row>
    <row r="26" spans="1:6" ht="15">
      <c r="A26" s="25">
        <v>122310</v>
      </c>
      <c r="B26" s="1" t="s">
        <v>195</v>
      </c>
      <c r="C26" s="1" t="s">
        <v>196</v>
      </c>
      <c r="F26">
        <v>158</v>
      </c>
    </row>
    <row r="27" spans="1:6" ht="15">
      <c r="A27" s="25">
        <v>122320</v>
      </c>
      <c r="B27" s="1" t="s">
        <v>197</v>
      </c>
      <c r="C27" s="1" t="s">
        <v>198</v>
      </c>
      <c r="F27">
        <v>167</v>
      </c>
    </row>
    <row r="28" spans="1:6" ht="15">
      <c r="A28" s="25">
        <v>122330</v>
      </c>
      <c r="B28" s="1" t="s">
        <v>199</v>
      </c>
      <c r="C28" s="1" t="s">
        <v>200</v>
      </c>
      <c r="F28">
        <v>177</v>
      </c>
    </row>
    <row r="29" spans="1:6" ht="15">
      <c r="A29" s="25">
        <v>122340</v>
      </c>
      <c r="B29" s="1" t="s">
        <v>203</v>
      </c>
      <c r="C29" s="1" t="s">
        <v>204</v>
      </c>
      <c r="F29">
        <v>192</v>
      </c>
    </row>
    <row r="30" spans="1:6" ht="15">
      <c r="A30" s="25">
        <v>122350</v>
      </c>
      <c r="B30" t="s">
        <v>269</v>
      </c>
      <c r="C30" s="1" t="s">
        <v>270</v>
      </c>
    </row>
    <row r="31" spans="1:6" ht="15">
      <c r="A31" s="25">
        <v>122360</v>
      </c>
      <c r="B31" s="1" t="s">
        <v>205</v>
      </c>
      <c r="C31" s="1" t="s">
        <v>206</v>
      </c>
      <c r="F31">
        <v>209</v>
      </c>
    </row>
    <row r="32" spans="1:6" ht="15">
      <c r="A32" s="25">
        <v>122370</v>
      </c>
      <c r="B32" t="s">
        <v>269</v>
      </c>
      <c r="C32" s="1" t="s">
        <v>270</v>
      </c>
    </row>
    <row r="33" spans="1:6" ht="15">
      <c r="A33" s="19">
        <v>122500</v>
      </c>
      <c r="B33" s="1" t="s">
        <v>157</v>
      </c>
      <c r="C33" s="1" t="s">
        <v>158</v>
      </c>
      <c r="E33" s="1"/>
      <c r="F33">
        <v>149</v>
      </c>
    </row>
    <row r="34" spans="1:6" ht="15">
      <c r="A34" s="19">
        <v>122510</v>
      </c>
      <c r="B34" s="1" t="s">
        <v>179</v>
      </c>
      <c r="C34" s="1" t="s">
        <v>180</v>
      </c>
      <c r="E34" s="1"/>
      <c r="F34">
        <v>159</v>
      </c>
    </row>
    <row r="35" spans="1:6" ht="15">
      <c r="A35" s="19">
        <v>122520</v>
      </c>
      <c r="B35" s="1" t="s">
        <v>237</v>
      </c>
      <c r="C35" s="1" t="s">
        <v>238</v>
      </c>
      <c r="E35" s="1"/>
      <c r="F35">
        <v>169</v>
      </c>
    </row>
    <row r="36" spans="1:6" ht="15">
      <c r="A36" s="19">
        <v>122530</v>
      </c>
      <c r="B36" s="1" t="s">
        <v>105</v>
      </c>
      <c r="C36" s="1" t="s">
        <v>106</v>
      </c>
      <c r="E36" s="1"/>
      <c r="F36">
        <v>157</v>
      </c>
    </row>
    <row r="37" spans="1:6" ht="15">
      <c r="A37" s="19">
        <v>122540</v>
      </c>
      <c r="B37" s="1" t="s">
        <v>181</v>
      </c>
      <c r="C37" s="1" t="s">
        <v>182</v>
      </c>
      <c r="E37" s="1"/>
      <c r="F37">
        <v>192</v>
      </c>
    </row>
    <row r="38" spans="1:6" ht="15">
      <c r="A38" s="19">
        <v>122550</v>
      </c>
      <c r="B38" s="1" t="s">
        <v>155</v>
      </c>
      <c r="C38" s="1" t="s">
        <v>156</v>
      </c>
      <c r="E38" s="1"/>
      <c r="F38">
        <v>199</v>
      </c>
    </row>
    <row r="39" spans="1:6" ht="15">
      <c r="A39" s="19">
        <v>122560</v>
      </c>
      <c r="B39" s="1" t="s">
        <v>183</v>
      </c>
      <c r="C39" s="1" t="s">
        <v>184</v>
      </c>
      <c r="E39" s="1"/>
      <c r="F39">
        <v>207</v>
      </c>
    </row>
    <row r="40" spans="1:6" ht="15">
      <c r="A40" s="19">
        <v>122570</v>
      </c>
      <c r="B40" s="1" t="s">
        <v>185</v>
      </c>
      <c r="C40" s="1" t="s">
        <v>186</v>
      </c>
      <c r="E40" s="1"/>
      <c r="F40">
        <v>214</v>
      </c>
    </row>
    <row r="41" spans="1:6" ht="15">
      <c r="A41" s="34">
        <v>122600</v>
      </c>
      <c r="B41" t="s">
        <v>269</v>
      </c>
      <c r="C41" t="s">
        <v>274</v>
      </c>
      <c r="E41" s="1"/>
    </row>
    <row r="42" spans="1:6" ht="15">
      <c r="A42" s="34">
        <v>122610</v>
      </c>
      <c r="B42" t="s">
        <v>269</v>
      </c>
      <c r="C42" t="s">
        <v>274</v>
      </c>
      <c r="E42" s="1"/>
    </row>
    <row r="43" spans="1:6" ht="15">
      <c r="A43" s="34">
        <v>122620</v>
      </c>
      <c r="B43" t="s">
        <v>269</v>
      </c>
      <c r="C43" t="s">
        <v>274</v>
      </c>
      <c r="E43" s="1"/>
    </row>
    <row r="44" spans="1:6" ht="15">
      <c r="A44" s="34">
        <v>122630</v>
      </c>
      <c r="B44" s="1" t="s">
        <v>95</v>
      </c>
      <c r="C44" s="1" t="s">
        <v>96</v>
      </c>
      <c r="E44" s="1"/>
      <c r="F44">
        <v>173.5</v>
      </c>
    </row>
    <row r="45" spans="1:6" ht="15">
      <c r="A45" s="34">
        <v>122640</v>
      </c>
      <c r="B45" s="1" t="s">
        <v>219</v>
      </c>
      <c r="C45" s="1" t="s">
        <v>220</v>
      </c>
      <c r="E45" s="1"/>
      <c r="F45">
        <v>188</v>
      </c>
    </row>
    <row r="46" spans="1:6" ht="15">
      <c r="A46" s="34">
        <v>122650</v>
      </c>
      <c r="B46" s="1" t="s">
        <v>221</v>
      </c>
      <c r="C46" s="1" t="s">
        <v>222</v>
      </c>
      <c r="E46" s="1"/>
      <c r="F46">
        <v>197</v>
      </c>
    </row>
    <row r="47" spans="1:6" ht="15">
      <c r="A47" s="34">
        <v>122660</v>
      </c>
      <c r="B47" s="1" t="s">
        <v>223</v>
      </c>
      <c r="C47" s="1" t="s">
        <v>224</v>
      </c>
      <c r="E47" s="1"/>
      <c r="F47">
        <v>207</v>
      </c>
    </row>
    <row r="48" spans="1:6" ht="15">
      <c r="A48" s="34">
        <v>122670</v>
      </c>
      <c r="B48" s="1" t="s">
        <v>227</v>
      </c>
      <c r="C48" s="1" t="s">
        <v>228</v>
      </c>
      <c r="E48" s="1"/>
      <c r="F48">
        <v>224</v>
      </c>
    </row>
    <row r="49" spans="1:6" ht="15">
      <c r="A49" s="25">
        <v>124300</v>
      </c>
      <c r="B49" s="1" t="s">
        <v>199</v>
      </c>
      <c r="C49" s="1" t="s">
        <v>200</v>
      </c>
      <c r="F49">
        <v>177</v>
      </c>
    </row>
    <row r="50" spans="1:6" ht="15">
      <c r="A50" s="25">
        <v>124310</v>
      </c>
      <c r="B50" t="s">
        <v>269</v>
      </c>
      <c r="C50" s="1" t="s">
        <v>270</v>
      </c>
    </row>
    <row r="51" spans="1:6" ht="15">
      <c r="A51" s="25">
        <v>124320</v>
      </c>
      <c r="B51" s="1" t="s">
        <v>203</v>
      </c>
      <c r="C51" s="1" t="s">
        <v>204</v>
      </c>
      <c r="F51">
        <v>192</v>
      </c>
    </row>
    <row r="52" spans="1:6" ht="15">
      <c r="A52" s="25">
        <v>124330</v>
      </c>
      <c r="B52" s="1" t="s">
        <v>205</v>
      </c>
      <c r="C52" s="1" t="s">
        <v>206</v>
      </c>
      <c r="F52">
        <v>209</v>
      </c>
    </row>
    <row r="53" spans="1:6" ht="15">
      <c r="A53" s="25">
        <v>124340</v>
      </c>
      <c r="B53" s="1" t="s">
        <v>205</v>
      </c>
      <c r="C53" s="1" t="s">
        <v>206</v>
      </c>
      <c r="F53">
        <v>209</v>
      </c>
    </row>
    <row r="54" spans="1:6" ht="15">
      <c r="A54" s="25">
        <v>124350</v>
      </c>
      <c r="B54" t="s">
        <v>269</v>
      </c>
      <c r="C54" s="1" t="s">
        <v>270</v>
      </c>
    </row>
    <row r="55" spans="1:6" ht="15">
      <c r="A55" s="25">
        <v>124360</v>
      </c>
      <c r="B55" t="s">
        <v>269</v>
      </c>
      <c r="C55" s="1" t="s">
        <v>270</v>
      </c>
    </row>
    <row r="56" spans="1:6" ht="15">
      <c r="A56" s="25">
        <v>124370</v>
      </c>
      <c r="B56" t="s">
        <v>269</v>
      </c>
      <c r="C56" s="1" t="s">
        <v>270</v>
      </c>
    </row>
    <row r="57" spans="1:6" ht="15">
      <c r="A57" s="19">
        <v>124500</v>
      </c>
      <c r="B57" s="1" t="s">
        <v>153</v>
      </c>
      <c r="C57" s="1" t="s">
        <v>154</v>
      </c>
      <c r="E57" s="1"/>
      <c r="F57">
        <v>173.5</v>
      </c>
    </row>
    <row r="58" spans="1:6" ht="15">
      <c r="A58" s="19">
        <v>124510</v>
      </c>
      <c r="B58" s="1" t="s">
        <v>105</v>
      </c>
      <c r="C58" s="1" t="s">
        <v>106</v>
      </c>
      <c r="E58" s="1"/>
      <c r="F58">
        <v>157</v>
      </c>
    </row>
    <row r="59" spans="1:6" ht="15">
      <c r="A59" s="19">
        <v>124520</v>
      </c>
      <c r="B59" s="1" t="s">
        <v>181</v>
      </c>
      <c r="C59" s="1" t="s">
        <v>182</v>
      </c>
      <c r="E59" s="1"/>
      <c r="F59">
        <v>192</v>
      </c>
    </row>
    <row r="60" spans="1:6" ht="15">
      <c r="A60" s="19">
        <v>124530</v>
      </c>
      <c r="B60" s="1" t="s">
        <v>183</v>
      </c>
      <c r="C60" s="1" t="s">
        <v>184</v>
      </c>
      <c r="E60" s="1"/>
      <c r="F60">
        <v>207</v>
      </c>
    </row>
    <row r="61" spans="1:6" ht="15">
      <c r="A61" s="19">
        <v>124540</v>
      </c>
      <c r="B61" s="1" t="s">
        <v>185</v>
      </c>
      <c r="C61" s="1" t="s">
        <v>186</v>
      </c>
      <c r="E61" s="1"/>
      <c r="F61">
        <v>214</v>
      </c>
    </row>
    <row r="62" spans="1:6" ht="15">
      <c r="A62" s="19">
        <v>124550</v>
      </c>
      <c r="B62" s="1" t="s">
        <v>101</v>
      </c>
      <c r="C62" s="1" t="s">
        <v>102</v>
      </c>
      <c r="E62" s="1"/>
      <c r="F62">
        <v>225</v>
      </c>
    </row>
    <row r="63" spans="1:6" ht="15">
      <c r="A63" s="19">
        <v>124560</v>
      </c>
      <c r="B63" s="1" t="s">
        <v>187</v>
      </c>
      <c r="C63" s="1" t="s">
        <v>188</v>
      </c>
      <c r="E63" s="1"/>
      <c r="F63">
        <v>235</v>
      </c>
    </row>
    <row r="64" spans="1:6" ht="15">
      <c r="A64" s="19">
        <v>124570</v>
      </c>
      <c r="B64" s="1" t="s">
        <v>189</v>
      </c>
      <c r="C64" s="1" t="s">
        <v>190</v>
      </c>
      <c r="E64" s="1"/>
      <c r="F64">
        <v>250</v>
      </c>
    </row>
    <row r="65" spans="1:6" ht="15">
      <c r="A65" s="26">
        <v>124600</v>
      </c>
      <c r="B65" s="1" t="s">
        <v>95</v>
      </c>
      <c r="C65" s="1" t="s">
        <v>96</v>
      </c>
      <c r="E65" s="1"/>
      <c r="F65">
        <v>173.5</v>
      </c>
    </row>
    <row r="66" spans="1:6" ht="15">
      <c r="A66" s="26">
        <v>124610</v>
      </c>
      <c r="B66" s="1" t="s">
        <v>219</v>
      </c>
      <c r="C66" s="1" t="s">
        <v>220</v>
      </c>
      <c r="E66" s="1"/>
      <c r="F66">
        <v>188</v>
      </c>
    </row>
    <row r="67" spans="1:6" ht="15">
      <c r="A67" s="26">
        <v>124620</v>
      </c>
      <c r="B67" s="1" t="s">
        <v>221</v>
      </c>
      <c r="C67" s="1" t="s">
        <v>222</v>
      </c>
      <c r="E67" s="1"/>
      <c r="F67">
        <v>197</v>
      </c>
    </row>
    <row r="68" spans="1:6" ht="15">
      <c r="A68" s="26">
        <v>124630</v>
      </c>
      <c r="B68" s="1" t="s">
        <v>223</v>
      </c>
      <c r="C68" s="1" t="s">
        <v>224</v>
      </c>
      <c r="E68" s="1"/>
      <c r="F68">
        <v>207</v>
      </c>
    </row>
    <row r="69" spans="1:6" ht="15">
      <c r="A69" s="26">
        <v>124640</v>
      </c>
      <c r="B69" s="1" t="s">
        <v>165</v>
      </c>
      <c r="C69" s="1" t="s">
        <v>166</v>
      </c>
      <c r="E69" s="1"/>
      <c r="F69">
        <v>213</v>
      </c>
    </row>
    <row r="70" spans="1:6" ht="15">
      <c r="A70" s="26">
        <v>124650</v>
      </c>
      <c r="B70" s="1" t="s">
        <v>227</v>
      </c>
      <c r="C70" s="1" t="s">
        <v>228</v>
      </c>
      <c r="E70" s="1"/>
      <c r="F70">
        <v>224</v>
      </c>
    </row>
    <row r="71" spans="1:6" ht="15">
      <c r="A71" s="26">
        <v>124660</v>
      </c>
      <c r="B71" s="1" t="s">
        <v>231</v>
      </c>
      <c r="C71" s="1" t="s">
        <v>232</v>
      </c>
      <c r="E71" s="1"/>
      <c r="F71">
        <v>239</v>
      </c>
    </row>
    <row r="72" spans="1:6" ht="15">
      <c r="A72" s="26">
        <v>124670</v>
      </c>
      <c r="B72" t="s">
        <v>269</v>
      </c>
      <c r="C72" s="1" t="s">
        <v>270</v>
      </c>
      <c r="E72" s="1"/>
    </row>
    <row r="73" spans="1:6" ht="15">
      <c r="A73" s="25">
        <v>125300</v>
      </c>
      <c r="B73" t="s">
        <v>269</v>
      </c>
      <c r="C73" s="1" t="s">
        <v>270</v>
      </c>
    </row>
    <row r="74" spans="1:6" ht="15">
      <c r="A74" s="25">
        <v>125310</v>
      </c>
      <c r="B74" t="s">
        <v>269</v>
      </c>
      <c r="C74" s="1" t="s">
        <v>270</v>
      </c>
    </row>
    <row r="75" spans="1:6" ht="15">
      <c r="A75" s="25">
        <v>125320</v>
      </c>
      <c r="B75" s="1" t="s">
        <v>205</v>
      </c>
      <c r="C75" s="1" t="s">
        <v>206</v>
      </c>
      <c r="F75">
        <v>209</v>
      </c>
    </row>
    <row r="76" spans="1:6" ht="15">
      <c r="A76" s="25">
        <v>125330</v>
      </c>
      <c r="B76" t="s">
        <v>269</v>
      </c>
      <c r="C76" s="1" t="s">
        <v>270</v>
      </c>
    </row>
    <row r="77" spans="1:6" ht="15">
      <c r="A77" s="25">
        <v>125340</v>
      </c>
      <c r="B77" t="s">
        <v>269</v>
      </c>
      <c r="C77" s="1" t="s">
        <v>270</v>
      </c>
    </row>
    <row r="78" spans="1:6" ht="15">
      <c r="A78" s="25">
        <v>125350</v>
      </c>
      <c r="B78" t="s">
        <v>269</v>
      </c>
      <c r="C78" s="1" t="s">
        <v>270</v>
      </c>
    </row>
    <row r="79" spans="1:6" ht="15">
      <c r="A79" s="25">
        <v>125360</v>
      </c>
      <c r="B79" t="s">
        <v>269</v>
      </c>
      <c r="C79" s="1" t="s">
        <v>270</v>
      </c>
    </row>
    <row r="80" spans="1:6" ht="15">
      <c r="A80" s="25">
        <v>125370</v>
      </c>
      <c r="B80" t="s">
        <v>269</v>
      </c>
      <c r="C80" s="1" t="s">
        <v>270</v>
      </c>
    </row>
    <row r="81" spans="1:6" ht="15">
      <c r="A81" s="19">
        <v>125500</v>
      </c>
      <c r="B81" s="1" t="s">
        <v>161</v>
      </c>
      <c r="C81" s="1" t="s">
        <v>162</v>
      </c>
      <c r="E81" s="1"/>
      <c r="F81">
        <v>184</v>
      </c>
    </row>
    <row r="82" spans="1:6" ht="15">
      <c r="A82" s="19">
        <v>125510</v>
      </c>
      <c r="B82" s="1" t="s">
        <v>155</v>
      </c>
      <c r="C82" s="1" t="s">
        <v>156</v>
      </c>
      <c r="E82" s="1"/>
      <c r="F82">
        <v>199</v>
      </c>
    </row>
    <row r="83" spans="1:6" ht="15">
      <c r="A83" s="19">
        <v>125520</v>
      </c>
      <c r="B83" s="1" t="s">
        <v>127</v>
      </c>
      <c r="C83" s="1" t="s">
        <v>128</v>
      </c>
      <c r="E83" s="1"/>
      <c r="F83">
        <v>210</v>
      </c>
    </row>
    <row r="84" spans="1:6" ht="15">
      <c r="A84" s="19">
        <v>125530</v>
      </c>
      <c r="B84" s="1" t="s">
        <v>185</v>
      </c>
      <c r="C84" s="1" t="s">
        <v>186</v>
      </c>
      <c r="E84" s="1"/>
      <c r="F84">
        <v>214</v>
      </c>
    </row>
    <row r="85" spans="1:6" ht="15">
      <c r="A85" s="19">
        <v>125540</v>
      </c>
      <c r="B85" s="1" t="s">
        <v>101</v>
      </c>
      <c r="C85" s="1" t="s">
        <v>102</v>
      </c>
      <c r="E85" s="1"/>
      <c r="F85">
        <v>225</v>
      </c>
    </row>
    <row r="86" spans="1:6" ht="15">
      <c r="A86" s="19">
        <v>125550</v>
      </c>
      <c r="B86" s="1" t="s">
        <v>187</v>
      </c>
      <c r="C86" s="1" t="s">
        <v>188</v>
      </c>
      <c r="E86" s="1"/>
      <c r="F86">
        <v>235</v>
      </c>
    </row>
    <row r="87" spans="1:6" ht="15">
      <c r="A87" s="19">
        <v>125560</v>
      </c>
      <c r="B87" s="1" t="s">
        <v>189</v>
      </c>
      <c r="C87" s="1" t="s">
        <v>190</v>
      </c>
      <c r="E87" s="1"/>
      <c r="F87">
        <v>250</v>
      </c>
    </row>
    <row r="88" spans="1:6" ht="15">
      <c r="A88" s="19">
        <v>125570</v>
      </c>
      <c r="E88" s="1"/>
    </row>
    <row r="89" spans="1:6" ht="15">
      <c r="A89" s="26">
        <v>125600</v>
      </c>
      <c r="B89" s="1" t="s">
        <v>219</v>
      </c>
      <c r="C89" s="1" t="s">
        <v>220</v>
      </c>
      <c r="E89" s="1"/>
      <c r="F89">
        <v>188</v>
      </c>
    </row>
    <row r="90" spans="1:6" ht="15">
      <c r="A90" s="26">
        <v>125610</v>
      </c>
      <c r="B90" s="1" t="s">
        <v>221</v>
      </c>
      <c r="C90" s="1" t="s">
        <v>222</v>
      </c>
      <c r="E90" s="1"/>
      <c r="F90">
        <v>197</v>
      </c>
    </row>
    <row r="91" spans="1:6" ht="15">
      <c r="A91" s="26">
        <v>125620</v>
      </c>
      <c r="B91" s="1" t="s">
        <v>223</v>
      </c>
      <c r="C91" s="1" t="s">
        <v>224</v>
      </c>
      <c r="E91" s="1"/>
      <c r="F91">
        <v>207</v>
      </c>
    </row>
    <row r="92" spans="1:6" ht="15">
      <c r="A92" s="26">
        <v>125630</v>
      </c>
      <c r="B92" s="1" t="s">
        <v>165</v>
      </c>
      <c r="C92" s="1" t="s">
        <v>166</v>
      </c>
      <c r="E92" s="1"/>
      <c r="F92">
        <v>213</v>
      </c>
    </row>
    <row r="93" spans="1:6" ht="15">
      <c r="A93" s="26">
        <v>125640</v>
      </c>
      <c r="B93" s="1" t="s">
        <v>227</v>
      </c>
      <c r="C93" s="1" t="s">
        <v>228</v>
      </c>
      <c r="E93" s="1"/>
      <c r="F93">
        <v>224</v>
      </c>
    </row>
    <row r="94" spans="1:6" ht="15">
      <c r="A94" s="26">
        <v>125650</v>
      </c>
      <c r="B94" s="1" t="s">
        <v>231</v>
      </c>
      <c r="C94" s="1" t="s">
        <v>232</v>
      </c>
      <c r="E94" s="1"/>
      <c r="F94">
        <v>239</v>
      </c>
    </row>
    <row r="95" spans="1:6" ht="15">
      <c r="A95" s="26">
        <v>125660</v>
      </c>
      <c r="B95" t="s">
        <v>269</v>
      </c>
      <c r="C95" s="1" t="s">
        <v>270</v>
      </c>
      <c r="E95" s="1"/>
    </row>
    <row r="96" spans="1:6" ht="15">
      <c r="A96" s="26">
        <v>125670</v>
      </c>
      <c r="B96" t="s">
        <v>269</v>
      </c>
      <c r="C96" s="1" t="s">
        <v>270</v>
      </c>
      <c r="E96" s="1"/>
    </row>
    <row r="97" spans="1:6" ht="15">
      <c r="A97" s="25">
        <v>126300</v>
      </c>
      <c r="B97" t="s">
        <v>269</v>
      </c>
      <c r="C97" s="1" t="s">
        <v>270</v>
      </c>
    </row>
    <row r="98" spans="1:6" ht="15">
      <c r="A98" s="25">
        <v>126310</v>
      </c>
      <c r="B98" s="1" t="s">
        <v>205</v>
      </c>
      <c r="C98" s="1" t="s">
        <v>206</v>
      </c>
      <c r="F98">
        <v>209</v>
      </c>
    </row>
    <row r="99" spans="1:6" ht="15">
      <c r="A99" s="25">
        <v>126320</v>
      </c>
      <c r="B99" t="s">
        <v>269</v>
      </c>
      <c r="C99" s="1" t="s">
        <v>270</v>
      </c>
    </row>
    <row r="100" spans="1:6" ht="15">
      <c r="A100" s="25">
        <v>126330</v>
      </c>
      <c r="B100" t="s">
        <v>269</v>
      </c>
      <c r="C100" s="1" t="s">
        <v>270</v>
      </c>
    </row>
    <row r="101" spans="1:6" ht="15">
      <c r="A101" s="25">
        <v>126340</v>
      </c>
      <c r="B101" t="s">
        <v>269</v>
      </c>
      <c r="C101" s="1" t="s">
        <v>270</v>
      </c>
    </row>
    <row r="102" spans="1:6" ht="15">
      <c r="A102" s="25">
        <v>126350</v>
      </c>
      <c r="B102" t="s">
        <v>269</v>
      </c>
      <c r="C102" s="1" t="s">
        <v>270</v>
      </c>
    </row>
    <row r="103" spans="1:6" ht="15">
      <c r="A103" s="25">
        <v>126360</v>
      </c>
      <c r="B103" t="s">
        <v>269</v>
      </c>
      <c r="C103" s="1" t="s">
        <v>270</v>
      </c>
    </row>
    <row r="104" spans="1:6" ht="15">
      <c r="A104" s="25">
        <v>126370</v>
      </c>
      <c r="B104" t="s">
        <v>269</v>
      </c>
      <c r="C104" s="1" t="s">
        <v>270</v>
      </c>
    </row>
    <row r="105" spans="1:6" ht="15">
      <c r="A105" s="19">
        <v>126500</v>
      </c>
      <c r="B105" s="1" t="s">
        <v>155</v>
      </c>
      <c r="C105" s="1" t="s">
        <v>156</v>
      </c>
      <c r="E105" s="1"/>
      <c r="F105">
        <v>199</v>
      </c>
    </row>
    <row r="106" spans="1:6" ht="15">
      <c r="A106" s="19">
        <v>126510</v>
      </c>
      <c r="B106" s="1" t="s">
        <v>127</v>
      </c>
      <c r="C106" s="1" t="s">
        <v>128</v>
      </c>
      <c r="E106" s="1"/>
      <c r="F106">
        <v>210</v>
      </c>
    </row>
    <row r="107" spans="1:6" ht="15">
      <c r="A107" s="19">
        <v>126520</v>
      </c>
      <c r="B107" s="1" t="s">
        <v>101</v>
      </c>
      <c r="C107" s="1" t="s">
        <v>102</v>
      </c>
      <c r="E107" s="1"/>
      <c r="F107">
        <v>225</v>
      </c>
    </row>
    <row r="108" spans="1:6" ht="15">
      <c r="A108" s="19">
        <v>126530</v>
      </c>
      <c r="B108" s="1" t="s">
        <v>187</v>
      </c>
      <c r="C108" s="1" t="s">
        <v>188</v>
      </c>
      <c r="E108" s="1"/>
      <c r="F108">
        <v>235</v>
      </c>
    </row>
    <row r="109" spans="1:6" ht="15">
      <c r="A109" s="19">
        <v>126540</v>
      </c>
      <c r="B109" t="s">
        <v>269</v>
      </c>
      <c r="C109" s="1" t="s">
        <v>270</v>
      </c>
      <c r="E109" s="1"/>
    </row>
    <row r="110" spans="1:6" ht="15">
      <c r="A110" s="19">
        <v>126550</v>
      </c>
      <c r="B110" s="1" t="s">
        <v>189</v>
      </c>
      <c r="C110" s="1" t="s">
        <v>190</v>
      </c>
      <c r="E110" s="1"/>
      <c r="F110">
        <v>250</v>
      </c>
    </row>
    <row r="111" spans="1:6" ht="15">
      <c r="A111" s="19">
        <v>126560</v>
      </c>
      <c r="B111" t="s">
        <v>269</v>
      </c>
      <c r="C111" s="1" t="s">
        <v>270</v>
      </c>
      <c r="E111" s="1"/>
    </row>
    <row r="112" spans="1:6" ht="15">
      <c r="A112" s="19">
        <v>126570</v>
      </c>
      <c r="B112" t="s">
        <v>269</v>
      </c>
      <c r="C112" s="1" t="s">
        <v>270</v>
      </c>
      <c r="E112" s="1"/>
    </row>
    <row r="113" spans="1:6" ht="15">
      <c r="A113" s="26">
        <v>126600</v>
      </c>
      <c r="B113" s="1" t="s">
        <v>221</v>
      </c>
      <c r="C113" s="1" t="s">
        <v>222</v>
      </c>
      <c r="E113" s="1"/>
      <c r="F113">
        <v>197</v>
      </c>
    </row>
    <row r="114" spans="1:6" ht="15">
      <c r="A114" s="26">
        <v>126610</v>
      </c>
      <c r="B114" s="1" t="s">
        <v>223</v>
      </c>
      <c r="C114" s="1" t="s">
        <v>224</v>
      </c>
      <c r="E114" s="1"/>
      <c r="F114">
        <v>207</v>
      </c>
    </row>
    <row r="115" spans="1:6" ht="15">
      <c r="A115" s="26">
        <v>126620</v>
      </c>
      <c r="B115" s="1" t="s">
        <v>227</v>
      </c>
      <c r="C115" s="1" t="s">
        <v>228</v>
      </c>
      <c r="E115" s="1"/>
      <c r="F115">
        <v>224</v>
      </c>
    </row>
    <row r="116" spans="1:6" ht="15">
      <c r="A116" s="26">
        <v>126630</v>
      </c>
      <c r="B116" s="1" t="s">
        <v>229</v>
      </c>
      <c r="C116" s="1" t="s">
        <v>230</v>
      </c>
      <c r="E116" s="1"/>
      <c r="F116">
        <v>228</v>
      </c>
    </row>
    <row r="117" spans="1:6" ht="15">
      <c r="A117" s="26">
        <v>126640</v>
      </c>
      <c r="B117" s="1" t="s">
        <v>231</v>
      </c>
      <c r="C117" s="1" t="s">
        <v>232</v>
      </c>
      <c r="E117" s="1"/>
      <c r="F117">
        <v>239</v>
      </c>
    </row>
    <row r="118" spans="1:6" ht="15">
      <c r="A118" s="26">
        <v>126650</v>
      </c>
      <c r="B118" t="s">
        <v>269</v>
      </c>
      <c r="C118" s="1" t="s">
        <v>270</v>
      </c>
      <c r="E118" s="1"/>
    </row>
    <row r="119" spans="1:6" ht="15">
      <c r="A119" s="26">
        <v>126660</v>
      </c>
      <c r="B119" t="s">
        <v>269</v>
      </c>
      <c r="C119" s="1" t="s">
        <v>270</v>
      </c>
      <c r="E119" s="1"/>
    </row>
    <row r="120" spans="1:6" ht="15">
      <c r="A120" s="26">
        <v>126670</v>
      </c>
      <c r="B120" t="s">
        <v>269</v>
      </c>
      <c r="C120" s="1" t="s">
        <v>270</v>
      </c>
      <c r="E120" s="1"/>
    </row>
    <row r="121" spans="1:6">
      <c r="A121" s="34">
        <v>220300</v>
      </c>
      <c r="B121" t="s">
        <v>269</v>
      </c>
      <c r="C121" t="s">
        <v>274</v>
      </c>
    </row>
    <row r="122" spans="1:6">
      <c r="A122" s="34">
        <v>220310</v>
      </c>
      <c r="B122" t="s">
        <v>269</v>
      </c>
      <c r="C122" t="s">
        <v>274</v>
      </c>
    </row>
    <row r="123" spans="1:6">
      <c r="A123" s="34">
        <v>220320</v>
      </c>
      <c r="B123" t="s">
        <v>269</v>
      </c>
      <c r="C123" t="s">
        <v>274</v>
      </c>
    </row>
    <row r="124" spans="1:6">
      <c r="A124" s="34">
        <v>220330</v>
      </c>
      <c r="B124" t="s">
        <v>269</v>
      </c>
      <c r="C124" t="s">
        <v>274</v>
      </c>
    </row>
    <row r="125" spans="1:6" ht="15">
      <c r="A125" s="34">
        <v>220340</v>
      </c>
      <c r="B125" s="1" t="s">
        <v>109</v>
      </c>
      <c r="C125" s="1" t="s">
        <v>110</v>
      </c>
      <c r="F125">
        <v>119</v>
      </c>
    </row>
    <row r="126" spans="1:6" ht="15">
      <c r="A126" s="34">
        <v>220350</v>
      </c>
      <c r="B126" s="1" t="s">
        <v>131</v>
      </c>
      <c r="C126" s="1" t="s">
        <v>132</v>
      </c>
      <c r="F126">
        <v>129</v>
      </c>
    </row>
    <row r="127" spans="1:6">
      <c r="A127" s="34">
        <v>220360</v>
      </c>
      <c r="B127" t="s">
        <v>277</v>
      </c>
      <c r="C127" t="s">
        <v>273</v>
      </c>
      <c r="F127">
        <v>135</v>
      </c>
    </row>
    <row r="128" spans="1:6" ht="15">
      <c r="A128" s="34">
        <v>220370</v>
      </c>
      <c r="B128" s="1" t="s">
        <v>191</v>
      </c>
      <c r="C128" s="1" t="s">
        <v>192</v>
      </c>
      <c r="F128">
        <v>144</v>
      </c>
    </row>
    <row r="129" spans="1:6">
      <c r="A129" s="34">
        <v>220500</v>
      </c>
      <c r="B129" t="s">
        <v>269</v>
      </c>
      <c r="C129" t="s">
        <v>274</v>
      </c>
    </row>
    <row r="130" spans="1:6">
      <c r="A130" s="34">
        <v>220510</v>
      </c>
      <c r="B130" t="s">
        <v>269</v>
      </c>
      <c r="C130" t="s">
        <v>274</v>
      </c>
    </row>
    <row r="131" spans="1:6">
      <c r="A131" s="34">
        <v>220520</v>
      </c>
      <c r="B131" t="s">
        <v>269</v>
      </c>
      <c r="C131" t="s">
        <v>274</v>
      </c>
    </row>
    <row r="132" spans="1:6">
      <c r="A132" s="34">
        <v>220530</v>
      </c>
      <c r="B132" t="s">
        <v>269</v>
      </c>
      <c r="C132" t="s">
        <v>274</v>
      </c>
    </row>
    <row r="133" spans="1:6">
      <c r="A133" s="34">
        <v>220540</v>
      </c>
      <c r="B133" t="s">
        <v>269</v>
      </c>
      <c r="C133" t="s">
        <v>274</v>
      </c>
    </row>
    <row r="134" spans="1:6">
      <c r="A134" s="34">
        <v>220550</v>
      </c>
      <c r="B134" t="s">
        <v>269</v>
      </c>
      <c r="C134" t="s">
        <v>274</v>
      </c>
    </row>
    <row r="135" spans="1:6" ht="15">
      <c r="A135" s="34">
        <v>220560</v>
      </c>
      <c r="B135" s="1" t="s">
        <v>137</v>
      </c>
      <c r="C135" s="1" t="s">
        <v>138</v>
      </c>
      <c r="D135" t="s">
        <v>276</v>
      </c>
      <c r="E135" t="s">
        <v>279</v>
      </c>
      <c r="F135">
        <v>137</v>
      </c>
    </row>
    <row r="136" spans="1:6" ht="15">
      <c r="A136" s="34">
        <v>220570</v>
      </c>
      <c r="B136" s="1" t="s">
        <v>157</v>
      </c>
      <c r="C136" s="1" t="s">
        <v>158</v>
      </c>
      <c r="D136" t="s">
        <v>276</v>
      </c>
      <c r="E136" t="s">
        <v>279</v>
      </c>
      <c r="F136">
        <v>149</v>
      </c>
    </row>
    <row r="137" spans="1:6">
      <c r="A137" s="34">
        <v>220600</v>
      </c>
      <c r="D137" t="s">
        <v>291</v>
      </c>
      <c r="E137" t="s">
        <v>292</v>
      </c>
    </row>
    <row r="138" spans="1:6">
      <c r="A138" s="34">
        <v>220610</v>
      </c>
      <c r="D138" t="s">
        <v>293</v>
      </c>
      <c r="E138" t="s">
        <v>292</v>
      </c>
    </row>
    <row r="139" spans="1:6">
      <c r="A139" s="34">
        <v>220620</v>
      </c>
      <c r="D139" t="s">
        <v>294</v>
      </c>
      <c r="E139" t="s">
        <v>292</v>
      </c>
    </row>
    <row r="140" spans="1:6">
      <c r="A140" s="34">
        <v>220630</v>
      </c>
      <c r="D140" t="s">
        <v>295</v>
      </c>
      <c r="E140" t="s">
        <v>292</v>
      </c>
    </row>
    <row r="141" spans="1:6">
      <c r="A141" s="34">
        <v>220640</v>
      </c>
      <c r="D141" t="s">
        <v>296</v>
      </c>
      <c r="E141" t="s">
        <v>292</v>
      </c>
    </row>
    <row r="142" spans="1:6">
      <c r="A142" s="34">
        <v>220650</v>
      </c>
      <c r="D142" t="s">
        <v>297</v>
      </c>
      <c r="E142" t="s">
        <v>292</v>
      </c>
    </row>
    <row r="143" spans="1:6">
      <c r="A143" s="34">
        <v>220660</v>
      </c>
      <c r="D143" t="s">
        <v>298</v>
      </c>
      <c r="E143" t="s">
        <v>292</v>
      </c>
    </row>
    <row r="144" spans="1:6">
      <c r="A144" s="34">
        <v>220670</v>
      </c>
      <c r="D144" t="s">
        <v>299</v>
      </c>
      <c r="E144" t="s">
        <v>292</v>
      </c>
    </row>
    <row r="145" spans="1:6">
      <c r="A145" s="34">
        <v>222300</v>
      </c>
      <c r="B145" t="s">
        <v>269</v>
      </c>
      <c r="C145" t="s">
        <v>274</v>
      </c>
    </row>
    <row r="146" spans="1:6">
      <c r="A146" s="34">
        <v>222310</v>
      </c>
      <c r="B146" t="s">
        <v>269</v>
      </c>
      <c r="C146" t="s">
        <v>274</v>
      </c>
    </row>
    <row r="147" spans="1:6" ht="15">
      <c r="A147" s="34">
        <v>222320</v>
      </c>
      <c r="B147" s="1" t="s">
        <v>109</v>
      </c>
      <c r="C147" s="1" t="s">
        <v>110</v>
      </c>
      <c r="F147">
        <v>119</v>
      </c>
    </row>
    <row r="148" spans="1:6">
      <c r="A148" s="34">
        <v>222330</v>
      </c>
      <c r="B148" t="s">
        <v>277</v>
      </c>
      <c r="C148" t="s">
        <v>275</v>
      </c>
      <c r="F148">
        <v>122</v>
      </c>
    </row>
    <row r="149" spans="1:6" ht="15">
      <c r="A149" s="34">
        <v>222340</v>
      </c>
      <c r="B149" s="1" t="s">
        <v>131</v>
      </c>
      <c r="C149" s="1" t="s">
        <v>132</v>
      </c>
      <c r="F149">
        <v>129</v>
      </c>
    </row>
    <row r="150" spans="1:6" ht="15">
      <c r="A150" s="34">
        <v>222350</v>
      </c>
      <c r="B150" s="1" t="s">
        <v>191</v>
      </c>
      <c r="C150" s="1" t="s">
        <v>192</v>
      </c>
      <c r="F150">
        <v>144</v>
      </c>
    </row>
    <row r="151" spans="1:6" ht="15">
      <c r="A151" s="34">
        <v>222360</v>
      </c>
      <c r="B151" s="1" t="s">
        <v>193</v>
      </c>
      <c r="C151" s="1" t="s">
        <v>194</v>
      </c>
      <c r="F151">
        <v>154</v>
      </c>
    </row>
    <row r="152" spans="1:6" ht="15">
      <c r="A152" s="34">
        <v>222370</v>
      </c>
      <c r="B152" s="1" t="s">
        <v>197</v>
      </c>
      <c r="C152" s="1" t="s">
        <v>198</v>
      </c>
      <c r="F152">
        <v>167</v>
      </c>
    </row>
    <row r="153" spans="1:6">
      <c r="A153" s="34">
        <v>222500</v>
      </c>
      <c r="B153" t="s">
        <v>269</v>
      </c>
      <c r="C153" t="s">
        <v>274</v>
      </c>
    </row>
    <row r="154" spans="1:6">
      <c r="A154" s="34">
        <v>222510</v>
      </c>
      <c r="B154" t="s">
        <v>269</v>
      </c>
      <c r="C154" t="s">
        <v>274</v>
      </c>
    </row>
    <row r="155" spans="1:6">
      <c r="A155" s="34">
        <v>222520</v>
      </c>
      <c r="B155" t="s">
        <v>269</v>
      </c>
      <c r="C155" t="s">
        <v>274</v>
      </c>
    </row>
    <row r="156" spans="1:6">
      <c r="A156" s="34">
        <v>222530</v>
      </c>
      <c r="B156" t="s">
        <v>269</v>
      </c>
      <c r="C156" t="s">
        <v>274</v>
      </c>
    </row>
    <row r="157" spans="1:6">
      <c r="A157" s="34">
        <v>222540</v>
      </c>
      <c r="B157" t="s">
        <v>269</v>
      </c>
      <c r="C157" t="s">
        <v>274</v>
      </c>
    </row>
    <row r="158" spans="1:6">
      <c r="A158" s="34">
        <v>222550</v>
      </c>
      <c r="B158" t="s">
        <v>277</v>
      </c>
      <c r="C158" t="s">
        <v>280</v>
      </c>
      <c r="D158" t="s">
        <v>276</v>
      </c>
      <c r="E158" t="s">
        <v>279</v>
      </c>
      <c r="F158">
        <v>142</v>
      </c>
    </row>
    <row r="159" spans="1:6" ht="15">
      <c r="A159" s="34">
        <v>222560</v>
      </c>
      <c r="B159" s="1" t="s">
        <v>157</v>
      </c>
      <c r="C159" s="1" t="s">
        <v>158</v>
      </c>
      <c r="D159" t="s">
        <v>276</v>
      </c>
      <c r="E159" t="s">
        <v>279</v>
      </c>
      <c r="F159">
        <v>149</v>
      </c>
    </row>
    <row r="160" spans="1:6" ht="15">
      <c r="A160" s="34">
        <v>222570</v>
      </c>
      <c r="B160" s="1" t="s">
        <v>179</v>
      </c>
      <c r="C160" s="1" t="s">
        <v>180</v>
      </c>
      <c r="F160">
        <v>159</v>
      </c>
    </row>
    <row r="161" spans="1:6">
      <c r="A161" s="34">
        <v>222600</v>
      </c>
      <c r="D161" t="s">
        <v>301</v>
      </c>
      <c r="E161" t="s">
        <v>292</v>
      </c>
    </row>
    <row r="162" spans="1:6">
      <c r="A162" s="34">
        <v>222610</v>
      </c>
      <c r="D162" t="s">
        <v>302</v>
      </c>
      <c r="E162" t="s">
        <v>292</v>
      </c>
    </row>
    <row r="163" spans="1:6">
      <c r="A163" s="34">
        <v>222620</v>
      </c>
      <c r="D163" t="s">
        <v>303</v>
      </c>
      <c r="E163" t="s">
        <v>292</v>
      </c>
    </row>
    <row r="164" spans="1:6">
      <c r="A164" s="34">
        <v>222630</v>
      </c>
      <c r="D164" t="s">
        <v>304</v>
      </c>
      <c r="E164" t="s">
        <v>292</v>
      </c>
    </row>
    <row r="165" spans="1:6">
      <c r="A165" s="34">
        <v>222640</v>
      </c>
      <c r="D165" t="s">
        <v>305</v>
      </c>
      <c r="E165" t="s">
        <v>292</v>
      </c>
    </row>
    <row r="166" spans="1:6">
      <c r="A166" s="34">
        <v>222650</v>
      </c>
      <c r="D166" t="s">
        <v>306</v>
      </c>
      <c r="E166" t="s">
        <v>292</v>
      </c>
    </row>
    <row r="167" spans="1:6">
      <c r="A167" s="34">
        <v>222660</v>
      </c>
      <c r="D167" t="s">
        <v>307</v>
      </c>
      <c r="E167" t="s">
        <v>292</v>
      </c>
    </row>
    <row r="168" spans="1:6">
      <c r="A168" s="34">
        <v>222670</v>
      </c>
      <c r="D168" t="s">
        <v>308</v>
      </c>
      <c r="E168" t="s">
        <v>292</v>
      </c>
    </row>
    <row r="169" spans="1:6" ht="15">
      <c r="A169" s="25">
        <v>224300</v>
      </c>
      <c r="B169" s="1" t="s">
        <v>109</v>
      </c>
      <c r="C169" s="1" t="s">
        <v>110</v>
      </c>
      <c r="F169">
        <v>119</v>
      </c>
    </row>
    <row r="170" spans="1:6" ht="15">
      <c r="A170" s="25">
        <v>224310</v>
      </c>
      <c r="B170" s="1" t="s">
        <v>131</v>
      </c>
      <c r="C170" s="1" t="s">
        <v>132</v>
      </c>
      <c r="F170">
        <v>129</v>
      </c>
    </row>
    <row r="171" spans="1:6" ht="15">
      <c r="A171" s="25">
        <v>224320</v>
      </c>
      <c r="B171" s="1" t="s">
        <v>191</v>
      </c>
      <c r="C171" s="1" t="s">
        <v>192</v>
      </c>
      <c r="F171">
        <v>144</v>
      </c>
    </row>
    <row r="172" spans="1:6" ht="15">
      <c r="A172" s="25">
        <v>224330</v>
      </c>
      <c r="B172" s="1" t="s">
        <v>193</v>
      </c>
      <c r="C172" s="1" t="s">
        <v>194</v>
      </c>
      <c r="F172">
        <v>154</v>
      </c>
    </row>
    <row r="173" spans="1:6" ht="15">
      <c r="A173" s="25">
        <v>224340</v>
      </c>
      <c r="B173" s="1" t="s">
        <v>195</v>
      </c>
      <c r="C173" s="1" t="s">
        <v>196</v>
      </c>
      <c r="F173">
        <v>158</v>
      </c>
    </row>
    <row r="174" spans="1:6" ht="15">
      <c r="A174" s="25">
        <v>224350</v>
      </c>
      <c r="B174" s="1" t="s">
        <v>197</v>
      </c>
      <c r="C174" s="1" t="s">
        <v>198</v>
      </c>
      <c r="F174">
        <v>167</v>
      </c>
    </row>
    <row r="175" spans="1:6" ht="15">
      <c r="A175" s="25">
        <v>224360</v>
      </c>
      <c r="B175" s="1" t="s">
        <v>199</v>
      </c>
      <c r="C175" s="1" t="s">
        <v>200</v>
      </c>
      <c r="F175">
        <v>177</v>
      </c>
    </row>
    <row r="176" spans="1:6" ht="15">
      <c r="A176" s="25">
        <v>224370</v>
      </c>
      <c r="B176" s="1" t="s">
        <v>203</v>
      </c>
      <c r="C176" s="1" t="s">
        <v>204</v>
      </c>
      <c r="F176">
        <v>192</v>
      </c>
    </row>
    <row r="177" spans="1:6">
      <c r="A177" s="34">
        <v>224500</v>
      </c>
      <c r="B177" t="s">
        <v>269</v>
      </c>
      <c r="C177" t="s">
        <v>281</v>
      </c>
    </row>
    <row r="178" spans="1:6">
      <c r="A178" s="34">
        <v>224510</v>
      </c>
      <c r="B178" t="s">
        <v>269</v>
      </c>
      <c r="C178" t="s">
        <v>281</v>
      </c>
    </row>
    <row r="179" spans="1:6" ht="15">
      <c r="A179" s="34">
        <v>224520</v>
      </c>
      <c r="B179" s="1" t="s">
        <v>137</v>
      </c>
      <c r="C179" s="1" t="s">
        <v>138</v>
      </c>
      <c r="D179" t="s">
        <v>276</v>
      </c>
      <c r="E179" t="s">
        <v>279</v>
      </c>
      <c r="F179">
        <v>137</v>
      </c>
    </row>
    <row r="180" spans="1:6" ht="15">
      <c r="A180" s="34">
        <v>224530</v>
      </c>
      <c r="B180" s="1" t="s">
        <v>157</v>
      </c>
      <c r="C180" s="1" t="s">
        <v>158</v>
      </c>
      <c r="D180" t="s">
        <v>276</v>
      </c>
      <c r="E180" t="s">
        <v>279</v>
      </c>
      <c r="F180">
        <v>149</v>
      </c>
    </row>
    <row r="181" spans="1:6" ht="15">
      <c r="A181" s="34">
        <v>224540</v>
      </c>
      <c r="B181" s="1" t="s">
        <v>179</v>
      </c>
      <c r="C181" s="1" t="s">
        <v>180</v>
      </c>
      <c r="D181" t="s">
        <v>276</v>
      </c>
      <c r="E181" t="s">
        <v>279</v>
      </c>
      <c r="F181">
        <v>159</v>
      </c>
    </row>
    <row r="182" spans="1:6" ht="15">
      <c r="A182" s="34">
        <v>224550</v>
      </c>
      <c r="B182" s="1" t="s">
        <v>237</v>
      </c>
      <c r="C182" s="1" t="s">
        <v>238</v>
      </c>
      <c r="F182">
        <v>169</v>
      </c>
    </row>
    <row r="183" spans="1:6" ht="15">
      <c r="A183" s="34">
        <v>224560</v>
      </c>
      <c r="B183" s="1" t="s">
        <v>105</v>
      </c>
      <c r="C183" s="1" t="s">
        <v>106</v>
      </c>
      <c r="F183">
        <v>157</v>
      </c>
    </row>
    <row r="184" spans="1:6" ht="15">
      <c r="A184" s="34">
        <v>224570</v>
      </c>
      <c r="B184" s="1" t="s">
        <v>181</v>
      </c>
      <c r="C184" s="1" t="s">
        <v>182</v>
      </c>
      <c r="F184">
        <v>192</v>
      </c>
    </row>
    <row r="185" spans="1:6">
      <c r="A185" s="34">
        <v>224600</v>
      </c>
      <c r="D185" t="s">
        <v>310</v>
      </c>
      <c r="E185" t="s">
        <v>292</v>
      </c>
    </row>
    <row r="186" spans="1:6">
      <c r="A186" s="34">
        <v>224610</v>
      </c>
      <c r="D186" t="s">
        <v>311</v>
      </c>
      <c r="E186" t="s">
        <v>292</v>
      </c>
    </row>
    <row r="187" spans="1:6">
      <c r="A187" s="34">
        <v>224620</v>
      </c>
      <c r="D187" t="s">
        <v>312</v>
      </c>
      <c r="E187" t="s">
        <v>292</v>
      </c>
    </row>
    <row r="188" spans="1:6">
      <c r="A188" s="34">
        <v>224630</v>
      </c>
      <c r="D188" t="s">
        <v>313</v>
      </c>
      <c r="E188" t="s">
        <v>292</v>
      </c>
    </row>
    <row r="189" spans="1:6">
      <c r="A189" s="34">
        <v>224640</v>
      </c>
      <c r="D189" t="s">
        <v>314</v>
      </c>
      <c r="E189" t="s">
        <v>292</v>
      </c>
    </row>
    <row r="190" spans="1:6">
      <c r="A190" s="34">
        <v>224650</v>
      </c>
      <c r="D190" t="s">
        <v>315</v>
      </c>
      <c r="E190" t="s">
        <v>292</v>
      </c>
    </row>
    <row r="191" spans="1:6">
      <c r="A191" s="34">
        <v>224660</v>
      </c>
      <c r="D191" t="s">
        <v>316</v>
      </c>
      <c r="E191" t="s">
        <v>292</v>
      </c>
    </row>
    <row r="192" spans="1:6">
      <c r="A192" s="34">
        <v>224670</v>
      </c>
      <c r="D192" t="s">
        <v>317</v>
      </c>
      <c r="E192" t="s">
        <v>292</v>
      </c>
    </row>
    <row r="193" spans="1:6" ht="15">
      <c r="A193" s="25">
        <v>225300</v>
      </c>
      <c r="B193" s="1" t="s">
        <v>131</v>
      </c>
      <c r="C193" s="1" t="s">
        <v>132</v>
      </c>
      <c r="F193">
        <v>129</v>
      </c>
    </row>
    <row r="194" spans="1:6" ht="15">
      <c r="A194" s="25">
        <v>225310</v>
      </c>
      <c r="B194" s="1" t="s">
        <v>191</v>
      </c>
      <c r="C194" s="1" t="s">
        <v>192</v>
      </c>
      <c r="F194">
        <v>144</v>
      </c>
    </row>
    <row r="195" spans="1:6" ht="15">
      <c r="A195" s="25">
        <v>225320</v>
      </c>
      <c r="B195" s="1" t="s">
        <v>193</v>
      </c>
      <c r="C195" s="1" t="s">
        <v>194</v>
      </c>
      <c r="F195">
        <v>154</v>
      </c>
    </row>
    <row r="196" spans="1:6" ht="15">
      <c r="A196" s="25">
        <v>225330</v>
      </c>
      <c r="B196" s="1" t="s">
        <v>197</v>
      </c>
      <c r="C196" s="1" t="s">
        <v>198</v>
      </c>
      <c r="F196">
        <v>142</v>
      </c>
    </row>
    <row r="197" spans="1:6" ht="15">
      <c r="A197" s="25">
        <v>225340</v>
      </c>
      <c r="B197" s="1" t="s">
        <v>199</v>
      </c>
      <c r="C197" s="1" t="s">
        <v>200</v>
      </c>
      <c r="F197">
        <v>177</v>
      </c>
    </row>
    <row r="198" spans="1:6" ht="15">
      <c r="A198" s="25">
        <v>225350</v>
      </c>
      <c r="B198" s="1" t="s">
        <v>201</v>
      </c>
      <c r="C198" s="1" t="s">
        <v>202</v>
      </c>
      <c r="F198">
        <v>183</v>
      </c>
    </row>
    <row r="199" spans="1:6" ht="15">
      <c r="A199" s="25">
        <v>225360</v>
      </c>
      <c r="B199" s="1" t="s">
        <v>203</v>
      </c>
      <c r="C199" s="1" t="s">
        <v>204</v>
      </c>
      <c r="F199">
        <v>192</v>
      </c>
    </row>
    <row r="200" spans="1:6" ht="15">
      <c r="A200" s="25">
        <v>225370</v>
      </c>
      <c r="B200" s="1" t="s">
        <v>205</v>
      </c>
      <c r="C200" s="1" t="s">
        <v>206</v>
      </c>
      <c r="F200">
        <v>209</v>
      </c>
    </row>
    <row r="201" spans="1:6" ht="15">
      <c r="A201" s="34">
        <v>225500</v>
      </c>
      <c r="B201" s="1" t="s">
        <v>137</v>
      </c>
      <c r="C201" s="1" t="s">
        <v>138</v>
      </c>
      <c r="D201" t="s">
        <v>276</v>
      </c>
      <c r="E201" t="s">
        <v>279</v>
      </c>
      <c r="F201">
        <v>137</v>
      </c>
    </row>
    <row r="202" spans="1:6">
      <c r="A202" s="34">
        <v>225510</v>
      </c>
      <c r="B202" t="s">
        <v>277</v>
      </c>
      <c r="C202" t="s">
        <v>278</v>
      </c>
      <c r="D202" t="s">
        <v>276</v>
      </c>
      <c r="E202" t="s">
        <v>279</v>
      </c>
      <c r="F202">
        <v>135</v>
      </c>
    </row>
    <row r="203" spans="1:6" ht="15">
      <c r="A203" s="34">
        <v>225520</v>
      </c>
      <c r="B203" s="1" t="s">
        <v>105</v>
      </c>
      <c r="C203" s="1" t="s">
        <v>106</v>
      </c>
      <c r="D203" t="s">
        <v>276</v>
      </c>
      <c r="E203" t="s">
        <v>279</v>
      </c>
      <c r="F203">
        <v>157</v>
      </c>
    </row>
    <row r="204" spans="1:6" ht="15">
      <c r="A204" s="34">
        <v>225530</v>
      </c>
      <c r="B204" s="1" t="s">
        <v>179</v>
      </c>
      <c r="C204" s="1" t="s">
        <v>180</v>
      </c>
      <c r="D204" t="s">
        <v>276</v>
      </c>
      <c r="E204" t="s">
        <v>279</v>
      </c>
      <c r="F204">
        <v>159</v>
      </c>
    </row>
    <row r="205" spans="1:6" ht="15">
      <c r="A205" s="34">
        <v>225540</v>
      </c>
      <c r="B205" s="1" t="s">
        <v>237</v>
      </c>
      <c r="C205" s="1" t="s">
        <v>238</v>
      </c>
      <c r="F205">
        <v>169</v>
      </c>
    </row>
    <row r="206" spans="1:6" ht="15">
      <c r="A206" s="34">
        <v>225550</v>
      </c>
      <c r="B206" s="1" t="s">
        <v>105</v>
      </c>
      <c r="C206" s="1" t="s">
        <v>106</v>
      </c>
      <c r="F206">
        <v>157</v>
      </c>
    </row>
    <row r="207" spans="1:6" ht="15">
      <c r="A207" s="34">
        <v>225560</v>
      </c>
      <c r="B207" s="1" t="s">
        <v>181</v>
      </c>
      <c r="C207" s="1" t="s">
        <v>182</v>
      </c>
      <c r="F207">
        <v>192</v>
      </c>
    </row>
    <row r="208" spans="1:6" ht="15">
      <c r="A208" s="34">
        <v>225570</v>
      </c>
      <c r="B208" s="1" t="s">
        <v>155</v>
      </c>
      <c r="C208" s="1" t="s">
        <v>156</v>
      </c>
      <c r="F208">
        <v>199</v>
      </c>
    </row>
    <row r="209" spans="1:6">
      <c r="A209" s="34">
        <v>225600</v>
      </c>
      <c r="D209" t="s">
        <v>319</v>
      </c>
      <c r="E209" t="s">
        <v>292</v>
      </c>
    </row>
    <row r="210" spans="1:6">
      <c r="A210" s="34">
        <v>225610</v>
      </c>
      <c r="D210" t="s">
        <v>320</v>
      </c>
      <c r="E210" t="s">
        <v>292</v>
      </c>
    </row>
    <row r="211" spans="1:6">
      <c r="A211" s="34">
        <v>225620</v>
      </c>
      <c r="D211" t="s">
        <v>321</v>
      </c>
      <c r="E211" t="s">
        <v>292</v>
      </c>
    </row>
    <row r="212" spans="1:6">
      <c r="A212" s="34">
        <v>225630</v>
      </c>
      <c r="D212" t="s">
        <v>322</v>
      </c>
      <c r="E212" t="s">
        <v>292</v>
      </c>
    </row>
    <row r="213" spans="1:6">
      <c r="A213" s="34">
        <v>225640</v>
      </c>
      <c r="D213" t="s">
        <v>323</v>
      </c>
      <c r="E213" t="s">
        <v>292</v>
      </c>
    </row>
    <row r="214" spans="1:6">
      <c r="A214" s="34">
        <v>225650</v>
      </c>
      <c r="D214" t="s">
        <v>324</v>
      </c>
      <c r="E214" t="s">
        <v>292</v>
      </c>
    </row>
    <row r="215" spans="1:6">
      <c r="A215" s="34">
        <v>225660</v>
      </c>
      <c r="D215" t="s">
        <v>325</v>
      </c>
      <c r="E215" t="s">
        <v>292</v>
      </c>
    </row>
    <row r="216" spans="1:6">
      <c r="A216" s="34">
        <v>225670</v>
      </c>
      <c r="D216" t="s">
        <v>326</v>
      </c>
      <c r="E216" t="s">
        <v>292</v>
      </c>
    </row>
    <row r="217" spans="1:6" ht="15">
      <c r="A217" s="25">
        <v>226300</v>
      </c>
      <c r="B217" s="1" t="s">
        <v>191</v>
      </c>
      <c r="C217" s="1" t="s">
        <v>192</v>
      </c>
      <c r="F217">
        <v>144</v>
      </c>
    </row>
    <row r="218" spans="1:6" ht="15">
      <c r="A218" s="25">
        <v>226310</v>
      </c>
      <c r="B218" s="1" t="s">
        <v>195</v>
      </c>
      <c r="C218" s="1" t="s">
        <v>196</v>
      </c>
      <c r="F218">
        <v>158</v>
      </c>
    </row>
    <row r="219" spans="1:6" ht="15">
      <c r="A219" s="25">
        <v>226320</v>
      </c>
      <c r="B219" s="1" t="s">
        <v>197</v>
      </c>
      <c r="C219" s="1" t="s">
        <v>198</v>
      </c>
      <c r="F219">
        <v>167</v>
      </c>
    </row>
    <row r="220" spans="1:6" ht="15">
      <c r="A220" s="25">
        <v>226330</v>
      </c>
      <c r="B220" s="1" t="s">
        <v>199</v>
      </c>
      <c r="C220" s="1" t="s">
        <v>200</v>
      </c>
      <c r="F220">
        <v>177</v>
      </c>
    </row>
    <row r="221" spans="1:6" ht="15">
      <c r="A221" s="25">
        <v>226340</v>
      </c>
      <c r="B221" s="1" t="s">
        <v>201</v>
      </c>
      <c r="C221" s="1" t="s">
        <v>202</v>
      </c>
      <c r="F221">
        <v>183</v>
      </c>
    </row>
    <row r="222" spans="1:6" ht="15">
      <c r="A222" s="25">
        <v>226350</v>
      </c>
      <c r="B222" s="1" t="s">
        <v>203</v>
      </c>
      <c r="C222" s="1" t="s">
        <v>204</v>
      </c>
      <c r="F222">
        <v>192</v>
      </c>
    </row>
    <row r="223" spans="1:6" ht="15">
      <c r="A223" s="25">
        <v>226360</v>
      </c>
      <c r="B223" s="1" t="s">
        <v>205</v>
      </c>
      <c r="C223" s="1" t="s">
        <v>206</v>
      </c>
      <c r="F223">
        <v>209</v>
      </c>
    </row>
    <row r="224" spans="1:6" ht="15">
      <c r="A224" s="25">
        <v>226370</v>
      </c>
      <c r="B224" t="s">
        <v>269</v>
      </c>
      <c r="C224" s="1" t="s">
        <v>270</v>
      </c>
    </row>
    <row r="225" spans="1:6" ht="15">
      <c r="A225" s="34">
        <v>226500</v>
      </c>
      <c r="B225" s="1" t="s">
        <v>157</v>
      </c>
      <c r="C225" s="1" t="s">
        <v>158</v>
      </c>
      <c r="D225" t="s">
        <v>276</v>
      </c>
      <c r="E225" t="s">
        <v>279</v>
      </c>
      <c r="F225">
        <v>149</v>
      </c>
    </row>
    <row r="226" spans="1:6" ht="15">
      <c r="A226" s="34">
        <v>226510</v>
      </c>
      <c r="B226" s="1" t="s">
        <v>105</v>
      </c>
      <c r="C226" s="1" t="s">
        <v>106</v>
      </c>
      <c r="D226" t="s">
        <v>276</v>
      </c>
      <c r="E226" t="s">
        <v>279</v>
      </c>
      <c r="F226">
        <v>157</v>
      </c>
    </row>
    <row r="227" spans="1:6" ht="15">
      <c r="A227" s="34">
        <v>226520</v>
      </c>
      <c r="B227" s="1" t="s">
        <v>237</v>
      </c>
      <c r="C227" s="1" t="s">
        <v>238</v>
      </c>
      <c r="F227">
        <v>169</v>
      </c>
    </row>
    <row r="228" spans="1:6" ht="15">
      <c r="A228" s="34">
        <v>226530</v>
      </c>
      <c r="B228" s="1" t="s">
        <v>153</v>
      </c>
      <c r="C228" s="1" t="s">
        <v>154</v>
      </c>
      <c r="F228">
        <v>173.5</v>
      </c>
    </row>
    <row r="229" spans="1:6" ht="15">
      <c r="A229" s="34">
        <v>226540</v>
      </c>
      <c r="B229" s="1" t="s">
        <v>161</v>
      </c>
      <c r="C229" s="1" t="s">
        <v>162</v>
      </c>
      <c r="F229">
        <v>184</v>
      </c>
    </row>
    <row r="230" spans="1:6" ht="15">
      <c r="A230" s="34">
        <v>226550</v>
      </c>
      <c r="B230" s="1" t="s">
        <v>181</v>
      </c>
      <c r="C230" s="1" t="s">
        <v>182</v>
      </c>
      <c r="F230">
        <v>192</v>
      </c>
    </row>
    <row r="231" spans="1:6" ht="15">
      <c r="A231" s="34">
        <v>226560</v>
      </c>
      <c r="B231" s="1" t="s">
        <v>183</v>
      </c>
      <c r="C231" s="1" t="s">
        <v>184</v>
      </c>
      <c r="F231">
        <v>207</v>
      </c>
    </row>
    <row r="232" spans="1:6" ht="15">
      <c r="A232" s="34">
        <v>226570</v>
      </c>
      <c r="B232" s="1" t="s">
        <v>185</v>
      </c>
      <c r="C232" s="1" t="s">
        <v>186</v>
      </c>
      <c r="F232">
        <v>214</v>
      </c>
    </row>
    <row r="233" spans="1:6">
      <c r="A233" s="34">
        <v>226600</v>
      </c>
      <c r="D233" t="s">
        <v>328</v>
      </c>
      <c r="E233" t="s">
        <v>292</v>
      </c>
    </row>
    <row r="234" spans="1:6">
      <c r="A234" s="34">
        <v>226610</v>
      </c>
      <c r="D234" t="s">
        <v>329</v>
      </c>
      <c r="E234" t="s">
        <v>292</v>
      </c>
    </row>
    <row r="235" spans="1:6">
      <c r="A235" s="34">
        <v>226620</v>
      </c>
      <c r="D235" t="s">
        <v>330</v>
      </c>
      <c r="E235" t="s">
        <v>292</v>
      </c>
    </row>
    <row r="236" spans="1:6">
      <c r="A236" s="34">
        <v>226630</v>
      </c>
      <c r="D236" t="s">
        <v>331</v>
      </c>
      <c r="E236" t="s">
        <v>292</v>
      </c>
    </row>
    <row r="237" spans="1:6">
      <c r="A237" s="34">
        <v>226640</v>
      </c>
      <c r="D237" t="s">
        <v>332</v>
      </c>
      <c r="E237" t="s">
        <v>292</v>
      </c>
    </row>
    <row r="238" spans="1:6">
      <c r="A238" s="34">
        <v>226650</v>
      </c>
      <c r="D238" t="s">
        <v>333</v>
      </c>
      <c r="E238" t="s">
        <v>292</v>
      </c>
    </row>
    <row r="239" spans="1:6">
      <c r="A239" s="34">
        <v>226660</v>
      </c>
      <c r="D239" t="s">
        <v>334</v>
      </c>
      <c r="E239" t="s">
        <v>292</v>
      </c>
    </row>
    <row r="240" spans="1:6">
      <c r="A240" s="34">
        <v>226670</v>
      </c>
      <c r="D240" t="s">
        <v>335</v>
      </c>
      <c r="E240" t="s">
        <v>292</v>
      </c>
    </row>
    <row r="241" spans="1:5">
      <c r="A241" s="28"/>
    </row>
    <row r="242" spans="1:5">
      <c r="A242" s="30"/>
    </row>
    <row r="243" spans="1:5" ht="15">
      <c r="A243" s="31"/>
      <c r="E243" s="1"/>
    </row>
    <row r="244" spans="1:5">
      <c r="A244" s="28"/>
    </row>
    <row r="245" spans="1:5">
      <c r="A245" s="36"/>
    </row>
    <row r="246" spans="1:5">
      <c r="A246" s="36"/>
    </row>
    <row r="249" spans="1:5">
      <c r="A249" s="25"/>
    </row>
    <row r="250" spans="1:5">
      <c r="A250" s="25"/>
    </row>
    <row r="251" spans="1:5">
      <c r="A251" s="25"/>
    </row>
    <row r="252" spans="1:5">
      <c r="A252" s="25"/>
    </row>
    <row r="254" spans="1:5" ht="15">
      <c r="A254" s="19"/>
      <c r="E254" s="1"/>
    </row>
    <row r="255" spans="1:5" ht="15">
      <c r="A255" s="19"/>
      <c r="E255" s="1"/>
    </row>
    <row r="256" spans="1:5" ht="15">
      <c r="A256" s="19"/>
      <c r="E256" s="1"/>
    </row>
    <row r="257" spans="1:5" ht="15">
      <c r="A257" s="19"/>
      <c r="E257" s="1"/>
    </row>
    <row r="258" spans="1:5" ht="15">
      <c r="E258" s="1"/>
    </row>
    <row r="259" spans="1:5" ht="15">
      <c r="A259" s="34"/>
      <c r="E259" s="1"/>
    </row>
    <row r="260" spans="1:5" ht="15">
      <c r="E260" s="1"/>
    </row>
    <row r="261" spans="1:5" ht="15">
      <c r="A261" s="26"/>
      <c r="E261" s="1"/>
    </row>
    <row r="262" spans="1:5" ht="15">
      <c r="A262" s="26"/>
      <c r="E262" s="1"/>
    </row>
    <row r="265" spans="1:5">
      <c r="A265" s="27"/>
    </row>
    <row r="268" spans="1:5">
      <c r="A268" s="34"/>
    </row>
    <row r="269" spans="1:5">
      <c r="A269" s="27"/>
    </row>
    <row r="270" spans="1:5">
      <c r="A270" s="25"/>
    </row>
    <row r="271" spans="1:5">
      <c r="A271" s="25"/>
    </row>
    <row r="274" spans="1:5">
      <c r="A274" s="34"/>
    </row>
    <row r="275" spans="1:5">
      <c r="A275" s="34"/>
    </row>
    <row r="276" spans="1:5">
      <c r="A276" s="34"/>
    </row>
    <row r="277" spans="1:5">
      <c r="A277" s="34"/>
    </row>
    <row r="280" spans="1:5">
      <c r="A280" s="34"/>
      <c r="D280" t="s">
        <v>300</v>
      </c>
      <c r="E280" t="s">
        <v>292</v>
      </c>
    </row>
    <row r="281" spans="1:5">
      <c r="A281" s="34"/>
      <c r="D281" t="s">
        <v>309</v>
      </c>
      <c r="E281" t="s">
        <v>292</v>
      </c>
    </row>
    <row r="282" spans="1:5">
      <c r="A282" s="34"/>
      <c r="D282" t="s">
        <v>318</v>
      </c>
      <c r="E282" t="s">
        <v>292</v>
      </c>
    </row>
    <row r="283" spans="1:5">
      <c r="A283" s="34"/>
      <c r="D283" t="s">
        <v>327</v>
      </c>
      <c r="E283" t="s">
        <v>292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Blad1"/>
  <dimension ref="A1:E124"/>
  <sheetViews>
    <sheetView showGridLines="0" topLeftCell="A97" workbookViewId="0">
      <selection activeCell="D84" sqref="A78:D84"/>
    </sheetView>
  </sheetViews>
  <sheetFormatPr defaultRowHeight="12.75"/>
  <cols>
    <col min="2" max="2" width="95" customWidth="1"/>
    <col min="4" max="4" width="77.28515625" customWidth="1"/>
  </cols>
  <sheetData>
    <row r="1" spans="1:2" ht="15">
      <c r="A1" s="1" t="s">
        <v>0</v>
      </c>
      <c r="B1" s="1" t="s">
        <v>1</v>
      </c>
    </row>
    <row r="2" spans="1:2" ht="15">
      <c r="A2" s="1" t="s">
        <v>41</v>
      </c>
      <c r="B2" s="1" t="s">
        <v>42</v>
      </c>
    </row>
    <row r="3" spans="1:2" ht="15">
      <c r="A3" s="1" t="s">
        <v>43</v>
      </c>
      <c r="B3" s="1" t="s">
        <v>44</v>
      </c>
    </row>
    <row r="4" spans="1:2" ht="15">
      <c r="A4" s="1" t="s">
        <v>149</v>
      </c>
      <c r="B4" s="1" t="s">
        <v>150</v>
      </c>
    </row>
    <row r="5" spans="1:2" ht="15">
      <c r="A5" s="1" t="s">
        <v>49</v>
      </c>
      <c r="B5" s="2" t="s">
        <v>50</v>
      </c>
    </row>
    <row r="6" spans="1:2" ht="15">
      <c r="A6" s="1" t="s">
        <v>77</v>
      </c>
      <c r="B6" s="1" t="s">
        <v>78</v>
      </c>
    </row>
    <row r="7" spans="1:2" ht="15">
      <c r="A7" s="1" t="s">
        <v>79</v>
      </c>
      <c r="B7" s="1" t="s">
        <v>80</v>
      </c>
    </row>
    <row r="8" spans="1:2" ht="15">
      <c r="A8" s="1" t="s">
        <v>81</v>
      </c>
      <c r="B8" s="1" t="s">
        <v>82</v>
      </c>
    </row>
    <row r="9" spans="1:2" ht="15">
      <c r="A9" s="1" t="s">
        <v>73</v>
      </c>
      <c r="B9" s="1" t="s">
        <v>74</v>
      </c>
    </row>
    <row r="10" spans="1:2" ht="15">
      <c r="A10" s="1" t="s">
        <v>75</v>
      </c>
      <c r="B10" s="1" t="s">
        <v>76</v>
      </c>
    </row>
    <row r="11" spans="1:2" ht="15">
      <c r="A11" s="1" t="s">
        <v>61</v>
      </c>
      <c r="B11" s="1" t="s">
        <v>62</v>
      </c>
    </row>
    <row r="12" spans="1:2" ht="15">
      <c r="A12" s="1" t="s">
        <v>137</v>
      </c>
      <c r="B12" s="1" t="s">
        <v>138</v>
      </c>
    </row>
    <row r="13" spans="1:2" ht="15">
      <c r="A13" s="1" t="s">
        <v>183</v>
      </c>
      <c r="B13" s="1" t="s">
        <v>184</v>
      </c>
    </row>
    <row r="14" spans="1:2" ht="15">
      <c r="A14" s="1" t="s">
        <v>211</v>
      </c>
      <c r="B14" s="1" t="s">
        <v>212</v>
      </c>
    </row>
    <row r="15" spans="1:2" ht="15">
      <c r="A15" s="1" t="s">
        <v>203</v>
      </c>
      <c r="B15" s="1" t="s">
        <v>204</v>
      </c>
    </row>
    <row r="16" spans="1:2" ht="15">
      <c r="A16" s="1" t="s">
        <v>181</v>
      </c>
      <c r="B16" s="1" t="s">
        <v>182</v>
      </c>
    </row>
    <row r="17" spans="1:5" ht="15">
      <c r="A17" s="1" t="s">
        <v>209</v>
      </c>
      <c r="B17" s="1" t="s">
        <v>210</v>
      </c>
    </row>
    <row r="18" spans="1:5" ht="15">
      <c r="A18" s="1" t="s">
        <v>197</v>
      </c>
      <c r="B18" s="1" t="s">
        <v>198</v>
      </c>
    </row>
    <row r="19" spans="1:5" ht="15">
      <c r="A19" s="1" t="s">
        <v>199</v>
      </c>
      <c r="B19" s="1" t="s">
        <v>200</v>
      </c>
    </row>
    <row r="20" spans="1:5" ht="15">
      <c r="A20" s="1" t="s">
        <v>105</v>
      </c>
      <c r="B20" s="1" t="s">
        <v>106</v>
      </c>
    </row>
    <row r="21" spans="1:5" ht="15">
      <c r="A21" s="1" t="s">
        <v>221</v>
      </c>
      <c r="B21" s="1" t="s">
        <v>222</v>
      </c>
      <c r="C21" t="b">
        <v>0</v>
      </c>
      <c r="D21">
        <f>IF(C21=TRUE,10,0)</f>
        <v>0</v>
      </c>
    </row>
    <row r="22" spans="1:5" ht="15">
      <c r="A22" s="1" t="s">
        <v>223</v>
      </c>
      <c r="B22" s="1" t="s">
        <v>224</v>
      </c>
      <c r="C22" t="b">
        <v>0</v>
      </c>
      <c r="D22">
        <f>IF(C22=TRUE,2,0)</f>
        <v>0</v>
      </c>
    </row>
    <row r="23" spans="1:5" ht="15">
      <c r="A23" s="1" t="s">
        <v>225</v>
      </c>
      <c r="B23" s="1" t="s">
        <v>226</v>
      </c>
      <c r="D23">
        <f>SUM(D21:D22)</f>
        <v>0</v>
      </c>
    </row>
    <row r="24" spans="1:5" ht="15">
      <c r="A24" s="1" t="s">
        <v>63</v>
      </c>
      <c r="B24" s="1" t="s">
        <v>64</v>
      </c>
    </row>
    <row r="25" spans="1:5" ht="15">
      <c r="A25" s="1" t="s">
        <v>241</v>
      </c>
      <c r="B25" s="1" t="s">
        <v>242</v>
      </c>
    </row>
    <row r="26" spans="1:5" ht="15">
      <c r="A26" s="1" t="s">
        <v>111</v>
      </c>
      <c r="B26" s="1" t="s">
        <v>112</v>
      </c>
    </row>
    <row r="27" spans="1:5" ht="15">
      <c r="A27" s="1" t="s">
        <v>113</v>
      </c>
      <c r="B27" s="1" t="s">
        <v>114</v>
      </c>
      <c r="D27" s="3" t="b">
        <v>0</v>
      </c>
      <c r="E27">
        <f>IF(D27=TRUE,1,0)</f>
        <v>0</v>
      </c>
    </row>
    <row r="28" spans="1:5" ht="15">
      <c r="A28" s="1" t="s">
        <v>117</v>
      </c>
      <c r="B28" s="1" t="s">
        <v>118</v>
      </c>
    </row>
    <row r="29" spans="1:5" ht="15">
      <c r="A29" s="1" t="s">
        <v>71</v>
      </c>
      <c r="B29" s="1" t="s">
        <v>72</v>
      </c>
    </row>
    <row r="30" spans="1:5" ht="15">
      <c r="A30" s="1" t="s">
        <v>131</v>
      </c>
      <c r="B30" s="1" t="s">
        <v>132</v>
      </c>
    </row>
    <row r="31" spans="1:5" ht="15">
      <c r="A31" s="1" t="s">
        <v>129</v>
      </c>
      <c r="B31" s="1" t="s">
        <v>130</v>
      </c>
    </row>
    <row r="32" spans="1:5" ht="15">
      <c r="A32" s="1" t="s">
        <v>109</v>
      </c>
      <c r="B32" s="1" t="s">
        <v>110</v>
      </c>
      <c r="C32" t="b">
        <v>0</v>
      </c>
      <c r="D32">
        <f>IF(C32=TRUE,1,0)</f>
        <v>0</v>
      </c>
    </row>
    <row r="33" spans="1:4" ht="15">
      <c r="A33" s="1" t="s">
        <v>69</v>
      </c>
      <c r="B33" s="1" t="s">
        <v>70</v>
      </c>
    </row>
    <row r="34" spans="1:4" ht="15">
      <c r="A34" s="1" t="s">
        <v>83</v>
      </c>
      <c r="B34" s="1" t="s">
        <v>84</v>
      </c>
    </row>
    <row r="35" spans="1:4" ht="15">
      <c r="A35" s="1" t="s">
        <v>97</v>
      </c>
      <c r="B35" s="1" t="s">
        <v>98</v>
      </c>
    </row>
    <row r="36" spans="1:4" ht="15">
      <c r="A36" s="1" t="s">
        <v>99</v>
      </c>
      <c r="B36" s="1" t="s">
        <v>100</v>
      </c>
      <c r="C36" s="3">
        <v>2004221</v>
      </c>
      <c r="D36" t="e">
        <f>VLOOKUP($C36,A2:B124,2,FALSE)</f>
        <v>#N/A</v>
      </c>
    </row>
    <row r="37" spans="1:4" ht="15">
      <c r="A37" s="1" t="s">
        <v>157</v>
      </c>
      <c r="B37" s="1" t="s">
        <v>158</v>
      </c>
    </row>
    <row r="38" spans="1:4" ht="15">
      <c r="A38" s="1" t="s">
        <v>235</v>
      </c>
      <c r="B38" s="1" t="s">
        <v>236</v>
      </c>
    </row>
    <row r="39" spans="1:4" ht="15">
      <c r="A39" s="1" t="s">
        <v>91</v>
      </c>
      <c r="B39" s="1" t="s">
        <v>92</v>
      </c>
    </row>
    <row r="40" spans="1:4" ht="15">
      <c r="A40" s="1" t="s">
        <v>191</v>
      </c>
      <c r="B40" s="1" t="s">
        <v>192</v>
      </c>
    </row>
    <row r="41" spans="1:4" ht="15">
      <c r="A41" s="1" t="s">
        <v>193</v>
      </c>
      <c r="B41" s="1" t="s">
        <v>194</v>
      </c>
    </row>
    <row r="42" spans="1:4" ht="15">
      <c r="A42" s="1" t="s">
        <v>179</v>
      </c>
      <c r="B42" s="1" t="s">
        <v>180</v>
      </c>
    </row>
    <row r="43" spans="1:4" ht="15">
      <c r="A43" s="1" t="s">
        <v>237</v>
      </c>
      <c r="B43" s="1" t="s">
        <v>238</v>
      </c>
    </row>
    <row r="44" spans="1:4" ht="15">
      <c r="A44" s="1" t="s">
        <v>207</v>
      </c>
      <c r="B44" s="1" t="s">
        <v>208</v>
      </c>
    </row>
    <row r="45" spans="1:4" ht="15">
      <c r="A45" s="1" t="s">
        <v>95</v>
      </c>
      <c r="B45" s="1" t="s">
        <v>96</v>
      </c>
    </row>
    <row r="46" spans="1:4" ht="15">
      <c r="A46" s="1" t="s">
        <v>93</v>
      </c>
      <c r="B46" s="1" t="s">
        <v>94</v>
      </c>
    </row>
    <row r="47" spans="1:4" ht="15">
      <c r="A47" s="1" t="s">
        <v>85</v>
      </c>
      <c r="B47" s="1" t="s">
        <v>86</v>
      </c>
    </row>
    <row r="48" spans="1:4" ht="15">
      <c r="A48" s="1" t="s">
        <v>153</v>
      </c>
      <c r="B48" s="1" t="s">
        <v>154</v>
      </c>
    </row>
    <row r="49" spans="1:4" ht="15">
      <c r="A49" s="1" t="s">
        <v>195</v>
      </c>
      <c r="B49" s="1" t="s">
        <v>196</v>
      </c>
    </row>
    <row r="50" spans="1:4" ht="15">
      <c r="A50" s="1" t="s">
        <v>201</v>
      </c>
      <c r="B50" s="1" t="s">
        <v>202</v>
      </c>
    </row>
    <row r="51" spans="1:4" ht="15">
      <c r="A51" s="1" t="s">
        <v>219</v>
      </c>
      <c r="B51" s="1" t="s">
        <v>220</v>
      </c>
    </row>
    <row r="52" spans="1:4" ht="15">
      <c r="A52" s="1" t="s">
        <v>229</v>
      </c>
      <c r="B52" s="1" t="s">
        <v>230</v>
      </c>
    </row>
    <row r="53" spans="1:4" ht="15">
      <c r="A53" s="1" t="s">
        <v>165</v>
      </c>
      <c r="B53" s="1" t="s">
        <v>166</v>
      </c>
    </row>
    <row r="54" spans="1:4" ht="15">
      <c r="A54" s="1" t="s">
        <v>161</v>
      </c>
      <c r="B54" s="1" t="s">
        <v>162</v>
      </c>
    </row>
    <row r="55" spans="1:4" ht="15">
      <c r="A55" s="1" t="s">
        <v>155</v>
      </c>
      <c r="B55" s="1" t="s">
        <v>156</v>
      </c>
      <c r="C55" s="32">
        <v>2300046</v>
      </c>
      <c r="D55" s="33" t="s">
        <v>166</v>
      </c>
    </row>
    <row r="56" spans="1:4" ht="15">
      <c r="A56" s="1" t="s">
        <v>185</v>
      </c>
      <c r="B56" s="1" t="s">
        <v>186</v>
      </c>
      <c r="C56" s="32">
        <v>2300109</v>
      </c>
      <c r="D56" s="33" t="s">
        <v>238</v>
      </c>
    </row>
    <row r="57" spans="1:4" ht="15">
      <c r="A57" s="1" t="s">
        <v>213</v>
      </c>
      <c r="B57" s="1" t="s">
        <v>214</v>
      </c>
    </row>
    <row r="58" spans="1:4" ht="15">
      <c r="A58" s="1" t="s">
        <v>233</v>
      </c>
      <c r="B58" s="1" t="s">
        <v>234</v>
      </c>
    </row>
    <row r="59" spans="1:4" ht="15">
      <c r="A59" s="1" t="s">
        <v>159</v>
      </c>
      <c r="B59" s="1" t="s">
        <v>160</v>
      </c>
    </row>
    <row r="60" spans="1:4" ht="15">
      <c r="A60" s="1" t="s">
        <v>163</v>
      </c>
      <c r="B60" s="1" t="s">
        <v>164</v>
      </c>
    </row>
    <row r="61" spans="1:4" ht="15">
      <c r="A61" s="1" t="s">
        <v>89</v>
      </c>
      <c r="B61" s="1" t="s">
        <v>90</v>
      </c>
    </row>
    <row r="62" spans="1:4" ht="15">
      <c r="A62" s="1" t="s">
        <v>87</v>
      </c>
      <c r="B62" s="1" t="s">
        <v>88</v>
      </c>
    </row>
    <row r="63" spans="1:4" ht="15">
      <c r="A63" s="1" t="s">
        <v>53</v>
      </c>
      <c r="B63" s="1" t="s">
        <v>54</v>
      </c>
    </row>
    <row r="64" spans="1:4" ht="15">
      <c r="A64" s="1" t="s">
        <v>243</v>
      </c>
      <c r="B64" s="1" t="s">
        <v>244</v>
      </c>
    </row>
    <row r="65" spans="1:2" ht="15">
      <c r="A65" s="1" t="s">
        <v>245</v>
      </c>
      <c r="B65" s="1" t="s">
        <v>246</v>
      </c>
    </row>
    <row r="66" spans="1:2" ht="15">
      <c r="A66" s="1" t="s">
        <v>167</v>
      </c>
      <c r="B66" s="1" t="s">
        <v>168</v>
      </c>
    </row>
    <row r="67" spans="1:2" ht="15">
      <c r="A67" s="1" t="s">
        <v>177</v>
      </c>
      <c r="B67" s="1" t="s">
        <v>178</v>
      </c>
    </row>
    <row r="68" spans="1:2" ht="15">
      <c r="A68" s="1" t="s">
        <v>173</v>
      </c>
      <c r="B68" s="1" t="s">
        <v>174</v>
      </c>
    </row>
    <row r="69" spans="1:2" ht="15">
      <c r="A69" s="1" t="s">
        <v>169</v>
      </c>
      <c r="B69" s="1" t="s">
        <v>170</v>
      </c>
    </row>
    <row r="70" spans="1:2" ht="15">
      <c r="A70" s="1" t="s">
        <v>171</v>
      </c>
      <c r="B70" s="1" t="s">
        <v>172</v>
      </c>
    </row>
    <row r="71" spans="1:2" ht="15">
      <c r="A71" s="1" t="s">
        <v>175</v>
      </c>
      <c r="B71" s="1" t="s">
        <v>176</v>
      </c>
    </row>
    <row r="72" spans="1:2" ht="15">
      <c r="A72" s="1" t="s">
        <v>67</v>
      </c>
      <c r="B72" s="1" t="s">
        <v>68</v>
      </c>
    </row>
    <row r="73" spans="1:2" ht="15">
      <c r="A73" s="1" t="s">
        <v>65</v>
      </c>
      <c r="B73" s="1" t="s">
        <v>66</v>
      </c>
    </row>
    <row r="74" spans="1:2" ht="15">
      <c r="A74" s="1" t="s">
        <v>231</v>
      </c>
      <c r="B74" s="1" t="s">
        <v>232</v>
      </c>
    </row>
    <row r="75" spans="1:2" ht="15">
      <c r="A75" s="1" t="s">
        <v>103</v>
      </c>
      <c r="B75" s="1" t="s">
        <v>104</v>
      </c>
    </row>
    <row r="76" spans="1:2" ht="15">
      <c r="A76" s="1" t="s">
        <v>101</v>
      </c>
      <c r="B76" s="1" t="s">
        <v>102</v>
      </c>
    </row>
    <row r="77" spans="1:2" ht="15">
      <c r="A77" s="1" t="s">
        <v>187</v>
      </c>
      <c r="B77" s="1" t="s">
        <v>188</v>
      </c>
    </row>
    <row r="78" spans="1:2" ht="15">
      <c r="A78" s="1" t="s">
        <v>215</v>
      </c>
      <c r="B78" s="1" t="s">
        <v>216</v>
      </c>
    </row>
    <row r="79" spans="1:2" ht="15">
      <c r="A79" s="1" t="s">
        <v>205</v>
      </c>
      <c r="B79" s="1" t="s">
        <v>206</v>
      </c>
    </row>
    <row r="80" spans="1:2" ht="15">
      <c r="A80" s="1" t="s">
        <v>189</v>
      </c>
      <c r="B80" s="1" t="s">
        <v>190</v>
      </c>
    </row>
    <row r="81" spans="1:2" ht="15">
      <c r="A81" s="1" t="s">
        <v>217</v>
      </c>
      <c r="B81" s="1" t="s">
        <v>218</v>
      </c>
    </row>
    <row r="82" spans="1:2" ht="15">
      <c r="A82" s="1" t="s">
        <v>107</v>
      </c>
      <c r="B82" s="1" t="s">
        <v>108</v>
      </c>
    </row>
    <row r="83" spans="1:2" ht="15">
      <c r="A83" s="1" t="s">
        <v>51</v>
      </c>
      <c r="B83" s="1" t="s">
        <v>52</v>
      </c>
    </row>
    <row r="84" spans="1:2" ht="15">
      <c r="A84" s="1" t="s">
        <v>59</v>
      </c>
      <c r="B84" s="1" t="s">
        <v>60</v>
      </c>
    </row>
    <row r="85" spans="1:2" ht="15">
      <c r="A85" s="1" t="s">
        <v>57</v>
      </c>
      <c r="B85" s="1" t="s">
        <v>58</v>
      </c>
    </row>
    <row r="86" spans="1:2" ht="15">
      <c r="A86" s="1" t="s">
        <v>227</v>
      </c>
      <c r="B86" s="1" t="s">
        <v>228</v>
      </c>
    </row>
    <row r="87" spans="1:2" ht="15">
      <c r="A87" s="1" t="s">
        <v>127</v>
      </c>
      <c r="B87" s="1" t="s">
        <v>128</v>
      </c>
    </row>
    <row r="88" spans="1:2" ht="15">
      <c r="A88" s="1" t="s">
        <v>123</v>
      </c>
      <c r="B88" s="1" t="s">
        <v>124</v>
      </c>
    </row>
    <row r="89" spans="1:2" ht="15">
      <c r="A89" s="1" t="s">
        <v>125</v>
      </c>
      <c r="B89" s="1" t="s">
        <v>126</v>
      </c>
    </row>
    <row r="90" spans="1:2" ht="15">
      <c r="A90" s="1" t="s">
        <v>115</v>
      </c>
      <c r="B90" s="1" t="s">
        <v>116</v>
      </c>
    </row>
    <row r="91" spans="1:2" ht="15">
      <c r="A91" s="1" t="s">
        <v>239</v>
      </c>
      <c r="B91" s="1" t="s">
        <v>240</v>
      </c>
    </row>
    <row r="92" spans="1:2" ht="15">
      <c r="A92" s="1" t="s">
        <v>119</v>
      </c>
      <c r="B92" s="1" t="s">
        <v>120</v>
      </c>
    </row>
    <row r="93" spans="1:2" ht="15">
      <c r="A93" s="1" t="s">
        <v>145</v>
      </c>
      <c r="B93" s="1" t="s">
        <v>146</v>
      </c>
    </row>
    <row r="94" spans="1:2" ht="15">
      <c r="A94" s="1" t="s">
        <v>141</v>
      </c>
      <c r="B94" s="1" t="s">
        <v>142</v>
      </c>
    </row>
    <row r="95" spans="1:2" ht="15">
      <c r="A95" s="1" t="s">
        <v>143</v>
      </c>
      <c r="B95" s="1" t="s">
        <v>144</v>
      </c>
    </row>
    <row r="96" spans="1:2" ht="15">
      <c r="A96" s="1" t="s">
        <v>133</v>
      </c>
      <c r="B96" s="1" t="s">
        <v>134</v>
      </c>
    </row>
    <row r="97" spans="1:2" ht="15">
      <c r="A97" s="1" t="s">
        <v>139</v>
      </c>
      <c r="B97" s="1" t="s">
        <v>140</v>
      </c>
    </row>
    <row r="98" spans="1:2" ht="15">
      <c r="A98" s="1" t="s">
        <v>121</v>
      </c>
      <c r="B98" s="1" t="s">
        <v>122</v>
      </c>
    </row>
    <row r="99" spans="1:2" ht="15">
      <c r="A99" s="1" t="s">
        <v>31</v>
      </c>
      <c r="B99" s="1" t="s">
        <v>32</v>
      </c>
    </row>
    <row r="100" spans="1:2" ht="15">
      <c r="A100" s="1" t="s">
        <v>29</v>
      </c>
      <c r="B100" s="1" t="s">
        <v>30</v>
      </c>
    </row>
    <row r="101" spans="1:2" ht="15">
      <c r="A101" s="1" t="s">
        <v>9</v>
      </c>
      <c r="B101" s="1" t="s">
        <v>10</v>
      </c>
    </row>
    <row r="102" spans="1:2" ht="15">
      <c r="A102" s="1" t="s">
        <v>11</v>
      </c>
      <c r="B102" s="1" t="s">
        <v>12</v>
      </c>
    </row>
    <row r="103" spans="1:2" ht="15">
      <c r="A103" s="1" t="s">
        <v>15</v>
      </c>
      <c r="B103" s="1" t="s">
        <v>16</v>
      </c>
    </row>
    <row r="104" spans="1:2" ht="15">
      <c r="A104" s="1" t="s">
        <v>19</v>
      </c>
      <c r="B104" s="1" t="s">
        <v>20</v>
      </c>
    </row>
    <row r="105" spans="1:2" ht="15">
      <c r="A105" s="1" t="s">
        <v>147</v>
      </c>
      <c r="B105" s="1" t="s">
        <v>148</v>
      </c>
    </row>
    <row r="106" spans="1:2" ht="15">
      <c r="A106" s="1" t="s">
        <v>135</v>
      </c>
      <c r="B106" s="1" t="s">
        <v>136</v>
      </c>
    </row>
    <row r="107" spans="1:2" ht="15">
      <c r="A107" s="1" t="s">
        <v>39</v>
      </c>
      <c r="B107" s="1" t="s">
        <v>40</v>
      </c>
    </row>
    <row r="108" spans="1:2" ht="15">
      <c r="A108" s="1" t="s">
        <v>37</v>
      </c>
      <c r="B108" s="1" t="s">
        <v>38</v>
      </c>
    </row>
    <row r="109" spans="1:2" ht="15">
      <c r="A109" s="1" t="s">
        <v>35</v>
      </c>
      <c r="B109" s="1" t="s">
        <v>36</v>
      </c>
    </row>
    <row r="110" spans="1:2" ht="15">
      <c r="A110" s="1" t="s">
        <v>33</v>
      </c>
      <c r="B110" s="1" t="s">
        <v>34</v>
      </c>
    </row>
    <row r="111" spans="1:2" ht="15">
      <c r="A111" s="1" t="s">
        <v>27</v>
      </c>
      <c r="B111" s="1" t="s">
        <v>28</v>
      </c>
    </row>
    <row r="112" spans="1:2" ht="15">
      <c r="A112" s="1" t="s">
        <v>21</v>
      </c>
      <c r="B112" s="1" t="s">
        <v>22</v>
      </c>
    </row>
    <row r="113" spans="1:2" ht="15">
      <c r="A113" s="1">
        <v>230</v>
      </c>
      <c r="B113" s="1" t="s">
        <v>2</v>
      </c>
    </row>
    <row r="114" spans="1:2" ht="15">
      <c r="A114" s="1" t="s">
        <v>5</v>
      </c>
      <c r="B114" s="1" t="s">
        <v>6</v>
      </c>
    </row>
    <row r="115" spans="1:2" ht="15">
      <c r="A115" s="1" t="s">
        <v>3</v>
      </c>
      <c r="B115" s="1" t="s">
        <v>4</v>
      </c>
    </row>
    <row r="116" spans="1:2" ht="15">
      <c r="A116" s="1" t="s">
        <v>7</v>
      </c>
      <c r="B116" s="1" t="s">
        <v>8</v>
      </c>
    </row>
    <row r="117" spans="1:2" ht="15">
      <c r="A117" s="1" t="s">
        <v>23</v>
      </c>
      <c r="B117" s="1" t="s">
        <v>24</v>
      </c>
    </row>
    <row r="118" spans="1:2" ht="15">
      <c r="A118" s="1" t="s">
        <v>25</v>
      </c>
      <c r="B118" s="1" t="s">
        <v>26</v>
      </c>
    </row>
    <row r="119" spans="1:2" ht="15">
      <c r="A119" s="1" t="s">
        <v>47</v>
      </c>
      <c r="B119" s="1" t="s">
        <v>48</v>
      </c>
    </row>
    <row r="120" spans="1:2" ht="15">
      <c r="A120" s="1" t="s">
        <v>45</v>
      </c>
      <c r="B120" s="1" t="s">
        <v>46</v>
      </c>
    </row>
    <row r="121" spans="1:2" ht="15">
      <c r="A121" s="1" t="s">
        <v>17</v>
      </c>
      <c r="B121" s="1" t="s">
        <v>18</v>
      </c>
    </row>
    <row r="122" spans="1:2" ht="15">
      <c r="A122" s="1" t="s">
        <v>13</v>
      </c>
      <c r="B122" s="1" t="s">
        <v>14</v>
      </c>
    </row>
    <row r="123" spans="1:2" ht="15">
      <c r="A123" s="1" t="s">
        <v>55</v>
      </c>
      <c r="B123" s="1" t="s">
        <v>56</v>
      </c>
    </row>
    <row r="124" spans="1:2" ht="15">
      <c r="A124" s="1" t="s">
        <v>151</v>
      </c>
      <c r="B124" s="1" t="s">
        <v>152</v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Blad2"/>
  <dimension ref="A1:P425"/>
  <sheetViews>
    <sheetView showGridLines="0" workbookViewId="0">
      <selection activeCell="D29" sqref="D29"/>
    </sheetView>
  </sheetViews>
  <sheetFormatPr defaultRowHeight="12.75"/>
  <cols>
    <col min="2" max="2" width="9.140625" style="5"/>
    <col min="4" max="4" width="13.28515625" customWidth="1"/>
    <col min="7" max="7" width="13.5703125" customWidth="1"/>
    <col min="8" max="8" width="46" customWidth="1"/>
    <col min="9" max="9" width="35.42578125" customWidth="1"/>
    <col min="10" max="10" width="46" bestFit="1" customWidth="1"/>
    <col min="11" max="11" width="8.42578125" style="46" customWidth="1"/>
    <col min="13" max="13" width="18.140625" customWidth="1"/>
    <col min="14" max="14" width="66.7109375" customWidth="1"/>
    <col min="15" max="15" width="26" style="4" customWidth="1"/>
    <col min="16" max="16" width="45.28515625" bestFit="1" customWidth="1"/>
  </cols>
  <sheetData>
    <row r="1" spans="1:16" ht="15">
      <c r="A1">
        <v>1</v>
      </c>
      <c r="M1" s="1" t="s">
        <v>49</v>
      </c>
      <c r="N1" s="2" t="s">
        <v>50</v>
      </c>
      <c r="O1" s="4" t="s">
        <v>0</v>
      </c>
      <c r="P1" t="s">
        <v>1</v>
      </c>
    </row>
    <row r="2" spans="1:16" ht="15">
      <c r="A2">
        <v>2</v>
      </c>
      <c r="M2" s="1" t="s">
        <v>137</v>
      </c>
      <c r="N2" s="1" t="s">
        <v>138</v>
      </c>
      <c r="O2" s="4">
        <v>230</v>
      </c>
      <c r="P2" t="s">
        <v>2</v>
      </c>
    </row>
    <row r="3" spans="1:16" ht="15">
      <c r="A3">
        <v>3</v>
      </c>
      <c r="C3" s="28" t="s">
        <v>251</v>
      </c>
      <c r="M3" s="1" t="s">
        <v>183</v>
      </c>
      <c r="N3" s="1" t="s">
        <v>184</v>
      </c>
      <c r="O3" s="4" t="s">
        <v>3</v>
      </c>
      <c r="P3" t="s">
        <v>4</v>
      </c>
    </row>
    <row r="4" spans="1:16" ht="15">
      <c r="A4">
        <v>4</v>
      </c>
      <c r="C4" s="25">
        <v>120300</v>
      </c>
      <c r="E4">
        <v>2300015</v>
      </c>
      <c r="F4">
        <v>129</v>
      </c>
      <c r="G4" s="1" t="s">
        <v>131</v>
      </c>
      <c r="H4" s="1" t="s">
        <v>132</v>
      </c>
      <c r="M4" s="1" t="s">
        <v>211</v>
      </c>
      <c r="N4" s="1" t="s">
        <v>212</v>
      </c>
      <c r="O4" s="4" t="s">
        <v>5</v>
      </c>
      <c r="P4" t="s">
        <v>6</v>
      </c>
    </row>
    <row r="5" spans="1:16" ht="15">
      <c r="A5">
        <v>5</v>
      </c>
      <c r="C5" s="25">
        <v>120310</v>
      </c>
      <c r="E5">
        <v>2300086</v>
      </c>
      <c r="F5">
        <v>144</v>
      </c>
      <c r="G5" s="1" t="s">
        <v>191</v>
      </c>
      <c r="H5" s="1" t="s">
        <v>192</v>
      </c>
      <c r="M5" s="1" t="s">
        <v>203</v>
      </c>
      <c r="N5" s="1" t="s">
        <v>204</v>
      </c>
      <c r="O5" s="4" t="s">
        <v>7</v>
      </c>
      <c r="P5" t="s">
        <v>8</v>
      </c>
    </row>
    <row r="6" spans="1:16" ht="15">
      <c r="A6">
        <v>6</v>
      </c>
      <c r="C6" s="25">
        <v>120320</v>
      </c>
      <c r="E6">
        <v>2300087</v>
      </c>
      <c r="F6">
        <v>154</v>
      </c>
      <c r="G6" s="1" t="s">
        <v>193</v>
      </c>
      <c r="H6" s="1" t="s">
        <v>194</v>
      </c>
      <c r="M6" s="1" t="s">
        <v>181</v>
      </c>
      <c r="N6" s="1" t="s">
        <v>182</v>
      </c>
      <c r="O6" s="4" t="s">
        <v>9</v>
      </c>
      <c r="P6" t="s">
        <v>10</v>
      </c>
    </row>
    <row r="7" spans="1:16" ht="15">
      <c r="A7">
        <v>7</v>
      </c>
      <c r="B7" s="5" t="s">
        <v>257</v>
      </c>
      <c r="C7" s="25">
        <v>120330</v>
      </c>
      <c r="E7">
        <v>2300088</v>
      </c>
      <c r="F7">
        <v>158</v>
      </c>
      <c r="G7" s="1" t="s">
        <v>195</v>
      </c>
      <c r="H7" s="1" t="s">
        <v>196</v>
      </c>
      <c r="M7" s="1" t="s">
        <v>209</v>
      </c>
      <c r="N7" s="1" t="s">
        <v>210</v>
      </c>
      <c r="O7" s="4" t="s">
        <v>11</v>
      </c>
      <c r="P7" t="s">
        <v>12</v>
      </c>
    </row>
    <row r="8" spans="1:16" ht="15">
      <c r="A8">
        <v>8</v>
      </c>
      <c r="B8" s="5">
        <v>20</v>
      </c>
      <c r="C8" s="25">
        <v>120340</v>
      </c>
      <c r="E8">
        <v>2300089</v>
      </c>
      <c r="F8">
        <v>167</v>
      </c>
      <c r="G8" s="1" t="s">
        <v>197</v>
      </c>
      <c r="H8" s="1" t="s">
        <v>198</v>
      </c>
      <c r="M8" s="1" t="s">
        <v>197</v>
      </c>
      <c r="N8" s="1" t="s">
        <v>198</v>
      </c>
      <c r="O8" s="4" t="s">
        <v>13</v>
      </c>
      <c r="P8" t="s">
        <v>14</v>
      </c>
    </row>
    <row r="9" spans="1:16" ht="15">
      <c r="A9">
        <v>9</v>
      </c>
      <c r="C9" s="25">
        <v>120350</v>
      </c>
      <c r="E9">
        <v>2300090</v>
      </c>
      <c r="F9">
        <v>177</v>
      </c>
      <c r="G9" s="1" t="s">
        <v>199</v>
      </c>
      <c r="H9" s="1" t="s">
        <v>200</v>
      </c>
      <c r="M9" s="1" t="s">
        <v>199</v>
      </c>
      <c r="N9" s="1" t="s">
        <v>200</v>
      </c>
      <c r="O9" s="4" t="s">
        <v>15</v>
      </c>
      <c r="P9" t="s">
        <v>16</v>
      </c>
    </row>
    <row r="10" spans="1:16" ht="15">
      <c r="A10">
        <v>10</v>
      </c>
      <c r="C10" s="25">
        <v>120360</v>
      </c>
      <c r="E10">
        <v>2300092</v>
      </c>
      <c r="F10">
        <v>192</v>
      </c>
      <c r="G10" s="1" t="s">
        <v>203</v>
      </c>
      <c r="H10" s="1" t="s">
        <v>204</v>
      </c>
      <c r="M10" s="1" t="s">
        <v>105</v>
      </c>
      <c r="N10" s="1" t="s">
        <v>106</v>
      </c>
      <c r="O10" s="4" t="s">
        <v>17</v>
      </c>
      <c r="P10" t="s">
        <v>18</v>
      </c>
    </row>
    <row r="11" spans="1:16" ht="15">
      <c r="A11">
        <v>11</v>
      </c>
      <c r="C11" s="25">
        <v>120370</v>
      </c>
      <c r="E11">
        <v>2300093</v>
      </c>
      <c r="F11">
        <v>209</v>
      </c>
      <c r="G11" s="1" t="s">
        <v>205</v>
      </c>
      <c r="H11" s="1" t="s">
        <v>206</v>
      </c>
      <c r="M11" s="1" t="s">
        <v>221</v>
      </c>
      <c r="N11" s="1" t="s">
        <v>222</v>
      </c>
      <c r="O11" s="4" t="s">
        <v>19</v>
      </c>
      <c r="P11" t="s">
        <v>20</v>
      </c>
    </row>
    <row r="12" spans="1:16" ht="15">
      <c r="A12">
        <v>12</v>
      </c>
      <c r="C12" s="25"/>
      <c r="M12" s="1" t="s">
        <v>223</v>
      </c>
      <c r="N12" s="1" t="s">
        <v>224</v>
      </c>
      <c r="O12" s="4" t="s">
        <v>21</v>
      </c>
      <c r="P12" t="s">
        <v>22</v>
      </c>
    </row>
    <row r="13" spans="1:16" ht="15">
      <c r="A13">
        <v>13</v>
      </c>
      <c r="C13" s="25">
        <v>122300</v>
      </c>
      <c r="E13">
        <v>2300086</v>
      </c>
      <c r="F13">
        <v>144</v>
      </c>
      <c r="G13" s="1" t="s">
        <v>191</v>
      </c>
      <c r="H13" s="1" t="s">
        <v>192</v>
      </c>
      <c r="M13" s="1" t="s">
        <v>225</v>
      </c>
      <c r="N13" s="1" t="s">
        <v>226</v>
      </c>
      <c r="O13" s="4" t="s">
        <v>23</v>
      </c>
      <c r="P13" t="s">
        <v>24</v>
      </c>
    </row>
    <row r="14" spans="1:16" ht="15">
      <c r="A14">
        <v>14</v>
      </c>
      <c r="C14" s="25">
        <v>122310</v>
      </c>
      <c r="E14">
        <v>2300088</v>
      </c>
      <c r="F14">
        <v>158</v>
      </c>
      <c r="G14" s="1" t="s">
        <v>195</v>
      </c>
      <c r="H14" s="1" t="s">
        <v>196</v>
      </c>
      <c r="M14" s="1" t="s">
        <v>111</v>
      </c>
      <c r="N14" s="1" t="s">
        <v>112</v>
      </c>
      <c r="O14" s="4" t="s">
        <v>25</v>
      </c>
      <c r="P14" t="s">
        <v>26</v>
      </c>
    </row>
    <row r="15" spans="1:16" ht="15">
      <c r="A15">
        <v>15</v>
      </c>
      <c r="C15" s="25">
        <v>122320</v>
      </c>
      <c r="E15">
        <v>2300089</v>
      </c>
      <c r="F15">
        <v>167</v>
      </c>
      <c r="G15" s="1" t="s">
        <v>197</v>
      </c>
      <c r="H15" s="1" t="s">
        <v>198</v>
      </c>
      <c r="M15" s="1" t="s">
        <v>113</v>
      </c>
      <c r="N15" s="1" t="s">
        <v>114</v>
      </c>
      <c r="O15" s="4" t="s">
        <v>27</v>
      </c>
      <c r="P15" t="s">
        <v>28</v>
      </c>
    </row>
    <row r="16" spans="1:16" ht="15">
      <c r="A16">
        <v>16</v>
      </c>
      <c r="B16" s="5" t="s">
        <v>257</v>
      </c>
      <c r="C16" s="25">
        <v>122330</v>
      </c>
      <c r="E16">
        <v>2300090</v>
      </c>
      <c r="F16">
        <v>177</v>
      </c>
      <c r="G16" s="1" t="s">
        <v>199</v>
      </c>
      <c r="H16" s="1" t="s">
        <v>200</v>
      </c>
      <c r="M16" s="1" t="s">
        <v>117</v>
      </c>
      <c r="N16" s="1" t="s">
        <v>118</v>
      </c>
      <c r="O16" s="4" t="s">
        <v>29</v>
      </c>
      <c r="P16" t="s">
        <v>30</v>
      </c>
    </row>
    <row r="17" spans="1:16" ht="15">
      <c r="A17">
        <v>17</v>
      </c>
      <c r="B17" s="5">
        <v>22</v>
      </c>
      <c r="C17" s="25">
        <v>122340</v>
      </c>
      <c r="E17">
        <v>2300092</v>
      </c>
      <c r="F17">
        <v>192</v>
      </c>
      <c r="G17" s="1" t="s">
        <v>203</v>
      </c>
      <c r="H17" s="1" t="s">
        <v>204</v>
      </c>
      <c r="M17" s="1" t="s">
        <v>131</v>
      </c>
      <c r="N17" s="1" t="s">
        <v>132</v>
      </c>
      <c r="O17" s="4" t="s">
        <v>31</v>
      </c>
      <c r="P17" t="s">
        <v>32</v>
      </c>
    </row>
    <row r="18" spans="1:16" ht="15">
      <c r="A18">
        <v>18</v>
      </c>
      <c r="C18" s="25">
        <v>122350</v>
      </c>
      <c r="G18" t="s">
        <v>269</v>
      </c>
      <c r="H18" s="1" t="s">
        <v>270</v>
      </c>
      <c r="M18" s="1" t="s">
        <v>129</v>
      </c>
      <c r="N18" s="1" t="s">
        <v>130</v>
      </c>
      <c r="O18" s="4" t="s">
        <v>33</v>
      </c>
      <c r="P18" t="s">
        <v>34</v>
      </c>
    </row>
    <row r="19" spans="1:16" ht="15">
      <c r="A19">
        <v>19</v>
      </c>
      <c r="C19" s="25">
        <v>122360</v>
      </c>
      <c r="E19">
        <v>2300093</v>
      </c>
      <c r="F19">
        <v>209</v>
      </c>
      <c r="G19" s="1" t="s">
        <v>205</v>
      </c>
      <c r="H19" s="1" t="s">
        <v>206</v>
      </c>
      <c r="M19" s="1" t="s">
        <v>109</v>
      </c>
      <c r="N19" s="1" t="s">
        <v>110</v>
      </c>
      <c r="O19" s="4" t="s">
        <v>35</v>
      </c>
      <c r="P19" t="s">
        <v>36</v>
      </c>
    </row>
    <row r="20" spans="1:16" ht="15">
      <c r="A20">
        <v>20</v>
      </c>
      <c r="C20" s="25">
        <v>122370</v>
      </c>
      <c r="E20" t="s">
        <v>259</v>
      </c>
      <c r="G20" t="s">
        <v>269</v>
      </c>
      <c r="H20" s="1" t="s">
        <v>270</v>
      </c>
      <c r="M20" s="1" t="s">
        <v>157</v>
      </c>
      <c r="N20" s="1" t="s">
        <v>158</v>
      </c>
      <c r="O20" s="4" t="s">
        <v>37</v>
      </c>
      <c r="P20" t="s">
        <v>38</v>
      </c>
    </row>
    <row r="21" spans="1:16" ht="15">
      <c r="A21">
        <v>21</v>
      </c>
      <c r="C21" s="25"/>
      <c r="M21" s="1" t="s">
        <v>235</v>
      </c>
      <c r="N21" s="1" t="s">
        <v>236</v>
      </c>
      <c r="O21" s="4" t="s">
        <v>39</v>
      </c>
      <c r="P21" t="s">
        <v>40</v>
      </c>
    </row>
    <row r="22" spans="1:16" ht="15">
      <c r="A22">
        <v>22</v>
      </c>
      <c r="C22" s="25">
        <v>124300</v>
      </c>
      <c r="E22">
        <v>2300090</v>
      </c>
      <c r="F22">
        <v>177</v>
      </c>
      <c r="G22" s="1" t="s">
        <v>199</v>
      </c>
      <c r="H22" s="1" t="s">
        <v>200</v>
      </c>
      <c r="M22" s="1" t="s">
        <v>191</v>
      </c>
      <c r="N22" s="1" t="s">
        <v>192</v>
      </c>
      <c r="O22" s="4" t="s">
        <v>41</v>
      </c>
      <c r="P22" t="s">
        <v>42</v>
      </c>
    </row>
    <row r="23" spans="1:16" ht="15">
      <c r="A23">
        <v>23</v>
      </c>
      <c r="C23" s="25">
        <v>124310</v>
      </c>
      <c r="E23" t="s">
        <v>259</v>
      </c>
      <c r="G23" t="s">
        <v>269</v>
      </c>
      <c r="H23" s="1" t="s">
        <v>270</v>
      </c>
      <c r="M23" s="1" t="s">
        <v>193</v>
      </c>
      <c r="N23" s="1" t="s">
        <v>194</v>
      </c>
      <c r="O23" s="4" t="s">
        <v>43</v>
      </c>
      <c r="P23" t="s">
        <v>44</v>
      </c>
    </row>
    <row r="24" spans="1:16" ht="15">
      <c r="A24">
        <v>24</v>
      </c>
      <c r="C24" s="25">
        <v>124320</v>
      </c>
      <c r="E24">
        <v>2300092</v>
      </c>
      <c r="F24">
        <v>192</v>
      </c>
      <c r="G24" s="1" t="s">
        <v>203</v>
      </c>
      <c r="H24" s="1" t="s">
        <v>204</v>
      </c>
      <c r="M24" s="1" t="s">
        <v>179</v>
      </c>
      <c r="N24" s="1" t="s">
        <v>180</v>
      </c>
      <c r="O24" s="4" t="s">
        <v>45</v>
      </c>
      <c r="P24" t="s">
        <v>46</v>
      </c>
    </row>
    <row r="25" spans="1:16" ht="15">
      <c r="A25">
        <v>25</v>
      </c>
      <c r="B25" s="5" t="s">
        <v>257</v>
      </c>
      <c r="C25" s="25">
        <v>124330</v>
      </c>
      <c r="E25">
        <v>2300093</v>
      </c>
      <c r="F25">
        <v>209</v>
      </c>
      <c r="G25" s="1" t="s">
        <v>205</v>
      </c>
      <c r="H25" s="1" t="s">
        <v>206</v>
      </c>
      <c r="M25" s="1" t="s">
        <v>237</v>
      </c>
      <c r="N25" s="1" t="s">
        <v>238</v>
      </c>
      <c r="O25" s="4" t="s">
        <v>47</v>
      </c>
      <c r="P25" t="s">
        <v>48</v>
      </c>
    </row>
    <row r="26" spans="1:16" ht="15">
      <c r="A26">
        <v>26</v>
      </c>
      <c r="B26" s="5">
        <v>24</v>
      </c>
      <c r="C26" s="25">
        <v>124340</v>
      </c>
      <c r="E26">
        <v>2300093</v>
      </c>
      <c r="F26">
        <v>209</v>
      </c>
      <c r="G26" s="1" t="s">
        <v>205</v>
      </c>
      <c r="H26" s="1" t="s">
        <v>206</v>
      </c>
      <c r="M26" s="1" t="s">
        <v>207</v>
      </c>
      <c r="N26" s="1" t="s">
        <v>208</v>
      </c>
      <c r="O26" s="4" t="s">
        <v>49</v>
      </c>
      <c r="P26" t="s">
        <v>50</v>
      </c>
    </row>
    <row r="27" spans="1:16" ht="15">
      <c r="A27">
        <v>27</v>
      </c>
      <c r="C27" s="25">
        <v>124350</v>
      </c>
      <c r="E27" t="s">
        <v>259</v>
      </c>
      <c r="G27" t="s">
        <v>269</v>
      </c>
      <c r="H27" s="1" t="s">
        <v>270</v>
      </c>
      <c r="M27" s="1" t="s">
        <v>95</v>
      </c>
      <c r="N27" s="1" t="s">
        <v>96</v>
      </c>
      <c r="O27" s="4" t="s">
        <v>51</v>
      </c>
      <c r="P27" t="s">
        <v>52</v>
      </c>
    </row>
    <row r="28" spans="1:16" ht="15">
      <c r="A28">
        <v>28</v>
      </c>
      <c r="C28" s="25">
        <v>124360</v>
      </c>
      <c r="E28" t="s">
        <v>259</v>
      </c>
      <c r="G28" t="s">
        <v>269</v>
      </c>
      <c r="H28" s="1" t="s">
        <v>270</v>
      </c>
      <c r="M28" s="1" t="s">
        <v>153</v>
      </c>
      <c r="N28" s="1" t="s">
        <v>154</v>
      </c>
      <c r="O28" s="4" t="s">
        <v>53</v>
      </c>
      <c r="P28" t="s">
        <v>54</v>
      </c>
    </row>
    <row r="29" spans="1:16" ht="15">
      <c r="A29">
        <v>29</v>
      </c>
      <c r="C29" s="25">
        <v>124370</v>
      </c>
      <c r="E29" t="s">
        <v>259</v>
      </c>
      <c r="G29" t="s">
        <v>269</v>
      </c>
      <c r="H29" s="1" t="s">
        <v>270</v>
      </c>
      <c r="M29" s="1" t="s">
        <v>195</v>
      </c>
      <c r="N29" s="1" t="s">
        <v>196</v>
      </c>
      <c r="O29" s="4" t="s">
        <v>55</v>
      </c>
      <c r="P29" t="s">
        <v>56</v>
      </c>
    </row>
    <row r="30" spans="1:16" ht="15">
      <c r="A30">
        <v>30</v>
      </c>
      <c r="C30" s="25"/>
      <c r="M30" s="1" t="s">
        <v>201</v>
      </c>
      <c r="N30" s="1" t="s">
        <v>202</v>
      </c>
      <c r="O30" s="4" t="s">
        <v>57</v>
      </c>
      <c r="P30" t="s">
        <v>58</v>
      </c>
    </row>
    <row r="31" spans="1:16" ht="15">
      <c r="A31">
        <v>31</v>
      </c>
      <c r="C31" s="25">
        <v>125300</v>
      </c>
      <c r="E31" t="s">
        <v>259</v>
      </c>
      <c r="G31" t="s">
        <v>269</v>
      </c>
      <c r="H31" s="1" t="s">
        <v>270</v>
      </c>
      <c r="M31" s="1" t="s">
        <v>219</v>
      </c>
      <c r="N31" s="1" t="s">
        <v>220</v>
      </c>
      <c r="O31" s="4" t="s">
        <v>59</v>
      </c>
      <c r="P31" t="s">
        <v>60</v>
      </c>
    </row>
    <row r="32" spans="1:16" ht="15">
      <c r="A32">
        <v>32</v>
      </c>
      <c r="C32" s="25">
        <v>125310</v>
      </c>
      <c r="E32" t="s">
        <v>259</v>
      </c>
      <c r="G32" t="s">
        <v>269</v>
      </c>
      <c r="H32" s="1" t="s">
        <v>270</v>
      </c>
      <c r="M32" s="1" t="s">
        <v>229</v>
      </c>
      <c r="N32" s="1" t="s">
        <v>230</v>
      </c>
      <c r="O32" s="4" t="s">
        <v>61</v>
      </c>
      <c r="P32" t="s">
        <v>62</v>
      </c>
    </row>
    <row r="33" spans="1:16" ht="15">
      <c r="A33">
        <v>33</v>
      </c>
      <c r="B33" s="5" t="s">
        <v>257</v>
      </c>
      <c r="C33" s="25">
        <v>125320</v>
      </c>
      <c r="E33">
        <v>2300093</v>
      </c>
      <c r="F33">
        <v>209</v>
      </c>
      <c r="G33" s="1" t="s">
        <v>205</v>
      </c>
      <c r="H33" s="1" t="s">
        <v>206</v>
      </c>
      <c r="M33" s="1" t="s">
        <v>165</v>
      </c>
      <c r="N33" s="1" t="s">
        <v>166</v>
      </c>
      <c r="O33" s="4" t="s">
        <v>63</v>
      </c>
      <c r="P33" t="s">
        <v>64</v>
      </c>
    </row>
    <row r="34" spans="1:16" ht="15">
      <c r="A34">
        <v>34</v>
      </c>
      <c r="B34" s="5">
        <v>25</v>
      </c>
      <c r="C34" s="25">
        <v>125330</v>
      </c>
      <c r="E34" t="s">
        <v>259</v>
      </c>
      <c r="G34" t="s">
        <v>269</v>
      </c>
      <c r="H34" s="1" t="s">
        <v>270</v>
      </c>
      <c r="M34" s="1" t="s">
        <v>161</v>
      </c>
      <c r="N34" s="1" t="s">
        <v>162</v>
      </c>
      <c r="O34" s="4" t="s">
        <v>65</v>
      </c>
      <c r="P34" t="s">
        <v>66</v>
      </c>
    </row>
    <row r="35" spans="1:16" ht="15">
      <c r="A35">
        <v>35</v>
      </c>
      <c r="C35" s="25">
        <v>125340</v>
      </c>
      <c r="E35" t="s">
        <v>259</v>
      </c>
      <c r="G35" t="s">
        <v>269</v>
      </c>
      <c r="H35" s="1" t="s">
        <v>270</v>
      </c>
      <c r="M35" s="1" t="s">
        <v>155</v>
      </c>
      <c r="N35" s="1" t="s">
        <v>156</v>
      </c>
      <c r="O35" s="4" t="s">
        <v>67</v>
      </c>
      <c r="P35" t="s">
        <v>68</v>
      </c>
    </row>
    <row r="36" spans="1:16" ht="15">
      <c r="A36">
        <v>36</v>
      </c>
      <c r="C36" s="25">
        <v>125350</v>
      </c>
      <c r="E36" t="s">
        <v>259</v>
      </c>
      <c r="G36" t="s">
        <v>269</v>
      </c>
      <c r="H36" s="1" t="s">
        <v>270</v>
      </c>
      <c r="M36" s="1" t="s">
        <v>185</v>
      </c>
      <c r="N36" s="1" t="s">
        <v>186</v>
      </c>
      <c r="O36" s="4" t="s">
        <v>69</v>
      </c>
      <c r="P36" t="s">
        <v>70</v>
      </c>
    </row>
    <row r="37" spans="1:16" ht="15">
      <c r="A37">
        <v>37</v>
      </c>
      <c r="C37" s="25">
        <v>125360</v>
      </c>
      <c r="E37" t="s">
        <v>259</v>
      </c>
      <c r="G37" t="s">
        <v>269</v>
      </c>
      <c r="H37" s="1" t="s">
        <v>270</v>
      </c>
      <c r="M37" s="1" t="s">
        <v>213</v>
      </c>
      <c r="N37" s="1" t="s">
        <v>214</v>
      </c>
      <c r="O37" s="4" t="s">
        <v>71</v>
      </c>
      <c r="P37" t="s">
        <v>72</v>
      </c>
    </row>
    <row r="38" spans="1:16" ht="15">
      <c r="A38">
        <v>38</v>
      </c>
      <c r="C38" s="25">
        <v>125370</v>
      </c>
      <c r="E38" t="s">
        <v>259</v>
      </c>
      <c r="G38" t="s">
        <v>269</v>
      </c>
      <c r="H38" s="1" t="s">
        <v>270</v>
      </c>
      <c r="M38" s="1" t="s">
        <v>233</v>
      </c>
      <c r="N38" s="1" t="s">
        <v>234</v>
      </c>
      <c r="O38" s="4" t="s">
        <v>73</v>
      </c>
      <c r="P38" t="s">
        <v>74</v>
      </c>
    </row>
    <row r="39" spans="1:16" ht="15">
      <c r="A39">
        <v>39</v>
      </c>
      <c r="C39" s="25"/>
      <c r="M39" s="1" t="s">
        <v>159</v>
      </c>
      <c r="N39" s="1" t="s">
        <v>160</v>
      </c>
      <c r="O39" s="4" t="s">
        <v>75</v>
      </c>
      <c r="P39" t="s">
        <v>76</v>
      </c>
    </row>
    <row r="40" spans="1:16" ht="15">
      <c r="A40">
        <v>40</v>
      </c>
      <c r="C40" s="25">
        <v>126300</v>
      </c>
      <c r="E40" t="s">
        <v>259</v>
      </c>
      <c r="G40" t="s">
        <v>269</v>
      </c>
      <c r="H40" s="1" t="s">
        <v>270</v>
      </c>
      <c r="M40" s="1" t="s">
        <v>163</v>
      </c>
      <c r="N40" s="1" t="s">
        <v>164</v>
      </c>
      <c r="O40" s="4" t="s">
        <v>77</v>
      </c>
      <c r="P40" t="s">
        <v>78</v>
      </c>
    </row>
    <row r="41" spans="1:16" ht="15">
      <c r="A41">
        <v>41</v>
      </c>
      <c r="C41" s="25">
        <v>126310</v>
      </c>
      <c r="E41">
        <v>2300093</v>
      </c>
      <c r="F41">
        <v>209</v>
      </c>
      <c r="G41" s="1" t="s">
        <v>205</v>
      </c>
      <c r="H41" s="1" t="s">
        <v>206</v>
      </c>
      <c r="M41" s="1" t="s">
        <v>167</v>
      </c>
      <c r="N41" s="1" t="s">
        <v>168</v>
      </c>
      <c r="O41" s="4" t="s">
        <v>79</v>
      </c>
      <c r="P41" t="s">
        <v>80</v>
      </c>
    </row>
    <row r="42" spans="1:16" ht="15">
      <c r="A42">
        <v>42</v>
      </c>
      <c r="B42" s="5" t="s">
        <v>257</v>
      </c>
      <c r="C42" s="25">
        <v>126320</v>
      </c>
      <c r="E42" t="s">
        <v>259</v>
      </c>
      <c r="G42" t="s">
        <v>269</v>
      </c>
      <c r="H42" s="1" t="s">
        <v>270</v>
      </c>
      <c r="M42" s="1" t="s">
        <v>177</v>
      </c>
      <c r="N42" s="1" t="s">
        <v>178</v>
      </c>
      <c r="O42" s="4" t="s">
        <v>81</v>
      </c>
      <c r="P42" t="s">
        <v>82</v>
      </c>
    </row>
    <row r="43" spans="1:16" ht="15">
      <c r="A43">
        <v>43</v>
      </c>
      <c r="B43" s="5">
        <v>26</v>
      </c>
      <c r="C43" s="25">
        <v>126330</v>
      </c>
      <c r="E43" t="s">
        <v>259</v>
      </c>
      <c r="G43" t="s">
        <v>269</v>
      </c>
      <c r="H43" s="1" t="s">
        <v>270</v>
      </c>
      <c r="M43" s="1" t="s">
        <v>173</v>
      </c>
      <c r="N43" s="1" t="s">
        <v>174</v>
      </c>
      <c r="O43" s="4" t="s">
        <v>83</v>
      </c>
      <c r="P43" t="s">
        <v>84</v>
      </c>
    </row>
    <row r="44" spans="1:16" ht="15">
      <c r="A44">
        <v>44</v>
      </c>
      <c r="C44" s="25">
        <v>126340</v>
      </c>
      <c r="E44" t="s">
        <v>259</v>
      </c>
      <c r="G44" t="s">
        <v>269</v>
      </c>
      <c r="H44" s="1" t="s">
        <v>270</v>
      </c>
      <c r="M44" s="1" t="s">
        <v>231</v>
      </c>
      <c r="N44" s="1" t="s">
        <v>232</v>
      </c>
      <c r="O44" s="4" t="s">
        <v>85</v>
      </c>
      <c r="P44" t="s">
        <v>86</v>
      </c>
    </row>
    <row r="45" spans="1:16" ht="15">
      <c r="A45">
        <v>45</v>
      </c>
      <c r="C45" s="25">
        <v>126350</v>
      </c>
      <c r="E45" t="s">
        <v>259</v>
      </c>
      <c r="G45" t="s">
        <v>269</v>
      </c>
      <c r="H45" s="1" t="s">
        <v>270</v>
      </c>
      <c r="M45" s="1" t="s">
        <v>103</v>
      </c>
      <c r="N45" s="1" t="s">
        <v>104</v>
      </c>
      <c r="O45" s="4" t="s">
        <v>87</v>
      </c>
      <c r="P45" t="s">
        <v>88</v>
      </c>
    </row>
    <row r="46" spans="1:16" ht="15">
      <c r="A46">
        <v>46</v>
      </c>
      <c r="C46" s="25">
        <v>126360</v>
      </c>
      <c r="E46" t="s">
        <v>259</v>
      </c>
      <c r="G46" t="s">
        <v>269</v>
      </c>
      <c r="H46" s="1" t="s">
        <v>270</v>
      </c>
      <c r="M46" s="1" t="s">
        <v>101</v>
      </c>
      <c r="N46" s="1" t="s">
        <v>102</v>
      </c>
      <c r="O46" s="4" t="s">
        <v>89</v>
      </c>
      <c r="P46" t="s">
        <v>90</v>
      </c>
    </row>
    <row r="47" spans="1:16" ht="15">
      <c r="A47">
        <v>47</v>
      </c>
      <c r="C47" s="25">
        <v>126370</v>
      </c>
      <c r="E47" t="s">
        <v>259</v>
      </c>
      <c r="G47" t="s">
        <v>269</v>
      </c>
      <c r="H47" s="1" t="s">
        <v>270</v>
      </c>
      <c r="M47" s="1" t="s">
        <v>187</v>
      </c>
      <c r="N47" s="1" t="s">
        <v>188</v>
      </c>
      <c r="O47" s="4" t="s">
        <v>91</v>
      </c>
      <c r="P47" t="s">
        <v>92</v>
      </c>
    </row>
    <row r="48" spans="1:16" ht="15">
      <c r="A48">
        <v>48</v>
      </c>
      <c r="M48" s="1" t="s">
        <v>215</v>
      </c>
      <c r="N48" s="1" t="s">
        <v>216</v>
      </c>
      <c r="O48" s="4" t="s">
        <v>93</v>
      </c>
      <c r="P48" t="s">
        <v>94</v>
      </c>
    </row>
    <row r="49" spans="1:16" ht="15">
      <c r="A49">
        <v>49</v>
      </c>
      <c r="C49" s="30" t="s">
        <v>252</v>
      </c>
      <c r="M49" s="1" t="s">
        <v>205</v>
      </c>
      <c r="N49" s="1" t="s">
        <v>206</v>
      </c>
      <c r="O49" s="4" t="s">
        <v>95</v>
      </c>
      <c r="P49" t="s">
        <v>96</v>
      </c>
    </row>
    <row r="50" spans="1:16" ht="15">
      <c r="A50">
        <v>50</v>
      </c>
      <c r="C50" s="19">
        <v>120500</v>
      </c>
      <c r="E50">
        <v>2300022</v>
      </c>
      <c r="F50">
        <v>137</v>
      </c>
      <c r="G50" s="1" t="s">
        <v>137</v>
      </c>
      <c r="H50" s="1" t="s">
        <v>138</v>
      </c>
      <c r="M50" s="1" t="s">
        <v>189</v>
      </c>
      <c r="N50" s="1" t="s">
        <v>190</v>
      </c>
      <c r="O50" s="4" t="s">
        <v>97</v>
      </c>
      <c r="P50" t="s">
        <v>98</v>
      </c>
    </row>
    <row r="51" spans="1:16" ht="15">
      <c r="A51">
        <v>51</v>
      </c>
      <c r="C51" s="19">
        <v>120510</v>
      </c>
      <c r="E51">
        <v>2300022</v>
      </c>
      <c r="F51">
        <v>137</v>
      </c>
      <c r="G51" s="1" t="s">
        <v>137</v>
      </c>
      <c r="H51" s="1" t="s">
        <v>138</v>
      </c>
      <c r="M51" s="1" t="s">
        <v>217</v>
      </c>
      <c r="N51" s="1" t="s">
        <v>218</v>
      </c>
      <c r="O51" s="4" t="s">
        <v>99</v>
      </c>
      <c r="P51" t="s">
        <v>100</v>
      </c>
    </row>
    <row r="52" spans="1:16" ht="15">
      <c r="A52">
        <v>52</v>
      </c>
      <c r="B52" s="5" t="s">
        <v>257</v>
      </c>
      <c r="C52" s="19">
        <v>120520</v>
      </c>
      <c r="E52">
        <v>2300042</v>
      </c>
      <c r="F52">
        <v>149</v>
      </c>
      <c r="G52" s="1" t="s">
        <v>157</v>
      </c>
      <c r="H52" s="1" t="s">
        <v>158</v>
      </c>
      <c r="M52" s="1" t="s">
        <v>107</v>
      </c>
      <c r="N52" s="1" t="s">
        <v>108</v>
      </c>
      <c r="O52" s="4" t="s">
        <v>101</v>
      </c>
      <c r="P52" t="s">
        <v>102</v>
      </c>
    </row>
    <row r="53" spans="1:16" ht="15">
      <c r="A53">
        <v>53</v>
      </c>
      <c r="B53" s="5">
        <v>20</v>
      </c>
      <c r="C53" s="19">
        <v>120530</v>
      </c>
      <c r="E53">
        <v>2300080</v>
      </c>
      <c r="F53">
        <v>159</v>
      </c>
      <c r="G53" s="1" t="s">
        <v>179</v>
      </c>
      <c r="H53" s="1" t="s">
        <v>180</v>
      </c>
      <c r="M53" s="1" t="s">
        <v>227</v>
      </c>
      <c r="N53" s="1" t="s">
        <v>228</v>
      </c>
      <c r="O53" s="4" t="s">
        <v>103</v>
      </c>
      <c r="P53" t="s">
        <v>104</v>
      </c>
    </row>
    <row r="54" spans="1:16" ht="15">
      <c r="A54">
        <v>54</v>
      </c>
      <c r="C54" s="19">
        <v>120540</v>
      </c>
      <c r="E54">
        <v>2300109</v>
      </c>
      <c r="F54">
        <v>169</v>
      </c>
      <c r="G54" s="1" t="s">
        <v>237</v>
      </c>
      <c r="H54" s="1" t="s">
        <v>238</v>
      </c>
      <c r="M54" s="1" t="s">
        <v>127</v>
      </c>
      <c r="N54" s="1" t="s">
        <v>128</v>
      </c>
      <c r="O54" s="4" t="s">
        <v>105</v>
      </c>
      <c r="P54" t="s">
        <v>106</v>
      </c>
    </row>
    <row r="55" spans="1:16" ht="15">
      <c r="A55">
        <v>55</v>
      </c>
      <c r="C55" s="19">
        <v>120550</v>
      </c>
      <c r="D55" s="1"/>
      <c r="E55">
        <v>2300002</v>
      </c>
      <c r="F55">
        <v>157</v>
      </c>
      <c r="G55" s="1" t="s">
        <v>105</v>
      </c>
      <c r="H55" s="1" t="s">
        <v>106</v>
      </c>
      <c r="J55" s="1"/>
      <c r="K55" s="47"/>
      <c r="O55" s="4" t="s">
        <v>107</v>
      </c>
      <c r="P55" t="s">
        <v>108</v>
      </c>
    </row>
    <row r="56" spans="1:16" ht="15">
      <c r="A56">
        <v>56</v>
      </c>
      <c r="C56" s="19">
        <v>120560</v>
      </c>
      <c r="D56" s="1"/>
      <c r="E56">
        <v>2300081</v>
      </c>
      <c r="F56">
        <v>192</v>
      </c>
      <c r="G56" s="1" t="s">
        <v>181</v>
      </c>
      <c r="H56" s="1" t="s">
        <v>182</v>
      </c>
      <c r="J56" s="1"/>
      <c r="K56" s="47"/>
      <c r="O56" s="4" t="s">
        <v>109</v>
      </c>
      <c r="P56" t="s">
        <v>110</v>
      </c>
    </row>
    <row r="57" spans="1:16" ht="15">
      <c r="A57">
        <v>57</v>
      </c>
      <c r="C57" s="19">
        <v>120570</v>
      </c>
      <c r="D57" s="1"/>
      <c r="E57">
        <v>2300041</v>
      </c>
      <c r="F57">
        <v>199</v>
      </c>
      <c r="G57" s="1" t="s">
        <v>155</v>
      </c>
      <c r="H57" s="1" t="s">
        <v>156</v>
      </c>
      <c r="J57" s="1"/>
      <c r="K57" s="47"/>
      <c r="O57" s="4" t="s">
        <v>111</v>
      </c>
      <c r="P57" t="s">
        <v>112</v>
      </c>
    </row>
    <row r="58" spans="1:16" ht="15">
      <c r="A58">
        <v>58</v>
      </c>
      <c r="C58" s="19"/>
      <c r="D58" s="1"/>
      <c r="J58" s="1"/>
      <c r="K58" s="47"/>
      <c r="O58" s="4" t="s">
        <v>113</v>
      </c>
      <c r="P58" t="s">
        <v>114</v>
      </c>
    </row>
    <row r="59" spans="1:16" ht="15">
      <c r="A59">
        <v>59</v>
      </c>
      <c r="C59" s="19">
        <v>122500</v>
      </c>
      <c r="D59" s="1"/>
      <c r="E59">
        <v>2300042</v>
      </c>
      <c r="F59">
        <v>149</v>
      </c>
      <c r="G59" s="1" t="s">
        <v>157</v>
      </c>
      <c r="H59" s="1" t="s">
        <v>158</v>
      </c>
      <c r="J59" s="1"/>
      <c r="K59" s="47"/>
      <c r="O59" s="4" t="s">
        <v>115</v>
      </c>
      <c r="P59" t="s">
        <v>116</v>
      </c>
    </row>
    <row r="60" spans="1:16" ht="15">
      <c r="A60">
        <v>60</v>
      </c>
      <c r="C60" s="19">
        <v>122510</v>
      </c>
      <c r="D60" s="1"/>
      <c r="E60">
        <v>2300080</v>
      </c>
      <c r="F60">
        <v>159</v>
      </c>
      <c r="G60" s="1" t="s">
        <v>179</v>
      </c>
      <c r="H60" s="1" t="s">
        <v>180</v>
      </c>
      <c r="J60" s="1"/>
      <c r="K60" s="47"/>
      <c r="O60" s="4" t="s">
        <v>117</v>
      </c>
      <c r="P60" t="s">
        <v>118</v>
      </c>
    </row>
    <row r="61" spans="1:16" ht="15">
      <c r="A61">
        <v>61</v>
      </c>
      <c r="B61" s="5" t="s">
        <v>257</v>
      </c>
      <c r="C61" s="19">
        <v>122520</v>
      </c>
      <c r="D61" s="1"/>
      <c r="E61">
        <v>2300109</v>
      </c>
      <c r="F61">
        <v>169</v>
      </c>
      <c r="G61" s="1" t="s">
        <v>237</v>
      </c>
      <c r="H61" s="1" t="s">
        <v>238</v>
      </c>
      <c r="J61" s="1"/>
      <c r="K61" s="47"/>
      <c r="O61" s="4" t="s">
        <v>119</v>
      </c>
      <c r="P61" t="s">
        <v>120</v>
      </c>
    </row>
    <row r="62" spans="1:16" ht="15">
      <c r="A62">
        <v>62</v>
      </c>
      <c r="B62" s="5">
        <v>22</v>
      </c>
      <c r="C62" s="19">
        <v>122530</v>
      </c>
      <c r="D62" s="1"/>
      <c r="E62">
        <v>2300002</v>
      </c>
      <c r="F62">
        <v>157</v>
      </c>
      <c r="G62" s="1" t="s">
        <v>105</v>
      </c>
      <c r="H62" s="1" t="s">
        <v>106</v>
      </c>
      <c r="J62" s="1"/>
      <c r="K62" s="47"/>
      <c r="O62" s="4" t="s">
        <v>121</v>
      </c>
      <c r="P62" t="s">
        <v>122</v>
      </c>
    </row>
    <row r="63" spans="1:16" ht="15">
      <c r="A63">
        <v>63</v>
      </c>
      <c r="C63" s="19">
        <v>122540</v>
      </c>
      <c r="D63" s="1"/>
      <c r="E63">
        <v>2300081</v>
      </c>
      <c r="F63">
        <v>192</v>
      </c>
      <c r="G63" s="1" t="s">
        <v>181</v>
      </c>
      <c r="H63" s="1" t="s">
        <v>182</v>
      </c>
      <c r="J63" s="1"/>
      <c r="K63" s="47"/>
      <c r="O63" s="4" t="s">
        <v>123</v>
      </c>
      <c r="P63" t="s">
        <v>124</v>
      </c>
    </row>
    <row r="64" spans="1:16" ht="15">
      <c r="A64">
        <v>64</v>
      </c>
      <c r="C64" s="19">
        <v>122550</v>
      </c>
      <c r="D64" s="1"/>
      <c r="E64">
        <v>2300041</v>
      </c>
      <c r="F64">
        <v>199</v>
      </c>
      <c r="G64" s="1" t="s">
        <v>155</v>
      </c>
      <c r="H64" s="1" t="s">
        <v>156</v>
      </c>
      <c r="J64" s="1"/>
      <c r="K64" s="47"/>
      <c r="O64" s="4" t="s">
        <v>125</v>
      </c>
      <c r="P64" t="s">
        <v>126</v>
      </c>
    </row>
    <row r="65" spans="1:16" ht="15">
      <c r="A65">
        <v>65</v>
      </c>
      <c r="C65" s="19">
        <v>122560</v>
      </c>
      <c r="D65" s="1"/>
      <c r="E65">
        <v>2300082</v>
      </c>
      <c r="F65">
        <v>207</v>
      </c>
      <c r="G65" s="1" t="s">
        <v>183</v>
      </c>
      <c r="H65" s="1" t="s">
        <v>184</v>
      </c>
      <c r="J65" s="1"/>
      <c r="K65" s="47"/>
      <c r="O65" s="4" t="s">
        <v>127</v>
      </c>
      <c r="P65" t="s">
        <v>128</v>
      </c>
    </row>
    <row r="66" spans="1:16" ht="15">
      <c r="A66">
        <v>66</v>
      </c>
      <c r="C66" s="19">
        <v>122570</v>
      </c>
      <c r="D66" s="1"/>
      <c r="E66">
        <v>3200083</v>
      </c>
      <c r="F66">
        <v>214</v>
      </c>
      <c r="G66" s="1" t="s">
        <v>185</v>
      </c>
      <c r="H66" s="1" t="s">
        <v>186</v>
      </c>
      <c r="J66" s="1"/>
      <c r="K66" s="47"/>
      <c r="O66" s="4" t="s">
        <v>129</v>
      </c>
      <c r="P66" t="s">
        <v>130</v>
      </c>
    </row>
    <row r="67" spans="1:16" ht="15">
      <c r="A67">
        <v>67</v>
      </c>
      <c r="C67" s="19"/>
      <c r="D67" s="1"/>
      <c r="J67" s="1"/>
      <c r="K67" s="47"/>
      <c r="O67" s="4" t="s">
        <v>131</v>
      </c>
      <c r="P67" t="s">
        <v>132</v>
      </c>
    </row>
    <row r="68" spans="1:16" ht="15">
      <c r="A68">
        <v>68</v>
      </c>
      <c r="C68" s="19">
        <v>124500</v>
      </c>
      <c r="D68" s="1"/>
      <c r="E68">
        <v>2300040</v>
      </c>
      <c r="F68">
        <v>173.5</v>
      </c>
      <c r="G68" s="1" t="s">
        <v>153</v>
      </c>
      <c r="H68" s="1" t="s">
        <v>154</v>
      </c>
      <c r="J68" s="1"/>
      <c r="K68" s="47"/>
      <c r="O68" s="4" t="s">
        <v>133</v>
      </c>
      <c r="P68" t="s">
        <v>134</v>
      </c>
    </row>
    <row r="69" spans="1:16" ht="15">
      <c r="A69">
        <v>69</v>
      </c>
      <c r="C69" s="19">
        <v>124510</v>
      </c>
      <c r="D69" s="1"/>
      <c r="E69">
        <v>2300002</v>
      </c>
      <c r="F69">
        <v>157</v>
      </c>
      <c r="G69" s="1" t="s">
        <v>105</v>
      </c>
      <c r="H69" s="1" t="s">
        <v>106</v>
      </c>
      <c r="J69" s="1"/>
      <c r="K69" s="47"/>
      <c r="O69" s="4" t="s">
        <v>135</v>
      </c>
      <c r="P69" t="s">
        <v>136</v>
      </c>
    </row>
    <row r="70" spans="1:16" ht="15">
      <c r="A70">
        <v>70</v>
      </c>
      <c r="B70" s="5" t="s">
        <v>257</v>
      </c>
      <c r="C70" s="19">
        <v>124520</v>
      </c>
      <c r="D70" s="1"/>
      <c r="E70">
        <v>2300081</v>
      </c>
      <c r="F70">
        <v>192</v>
      </c>
      <c r="G70" s="1" t="s">
        <v>181</v>
      </c>
      <c r="H70" s="1" t="s">
        <v>182</v>
      </c>
      <c r="J70" s="1"/>
      <c r="K70" s="47"/>
      <c r="O70" s="4" t="s">
        <v>137</v>
      </c>
      <c r="P70" t="s">
        <v>138</v>
      </c>
    </row>
    <row r="71" spans="1:16" ht="15">
      <c r="A71">
        <v>71</v>
      </c>
      <c r="B71" s="5">
        <v>24</v>
      </c>
      <c r="C71" s="19">
        <v>124530</v>
      </c>
      <c r="D71" s="1"/>
      <c r="E71">
        <v>2300082</v>
      </c>
      <c r="F71">
        <v>207</v>
      </c>
      <c r="G71" s="1" t="s">
        <v>183</v>
      </c>
      <c r="H71" s="1" t="s">
        <v>184</v>
      </c>
      <c r="J71" s="1"/>
      <c r="K71" s="47"/>
      <c r="O71" s="4" t="s">
        <v>139</v>
      </c>
      <c r="P71" t="s">
        <v>140</v>
      </c>
    </row>
    <row r="72" spans="1:16" ht="15">
      <c r="A72">
        <v>72</v>
      </c>
      <c r="C72" s="19">
        <v>124540</v>
      </c>
      <c r="D72" s="1"/>
      <c r="E72">
        <v>2300083</v>
      </c>
      <c r="F72">
        <v>214</v>
      </c>
      <c r="G72" s="1" t="s">
        <v>185</v>
      </c>
      <c r="H72" s="1" t="s">
        <v>186</v>
      </c>
      <c r="J72" s="1"/>
      <c r="K72" s="47"/>
      <c r="O72" s="4" t="s">
        <v>141</v>
      </c>
      <c r="P72" t="s">
        <v>142</v>
      </c>
    </row>
    <row r="73" spans="1:16" ht="15">
      <c r="A73">
        <v>73</v>
      </c>
      <c r="C73" s="19">
        <v>124550</v>
      </c>
      <c r="D73" s="1"/>
      <c r="E73">
        <v>2300000</v>
      </c>
      <c r="F73">
        <v>225</v>
      </c>
      <c r="G73" s="1" t="s">
        <v>101</v>
      </c>
      <c r="H73" s="1" t="s">
        <v>102</v>
      </c>
      <c r="J73" s="1"/>
      <c r="K73" s="47"/>
      <c r="O73" s="4" t="s">
        <v>143</v>
      </c>
      <c r="P73" t="s">
        <v>144</v>
      </c>
    </row>
    <row r="74" spans="1:16" ht="15">
      <c r="A74">
        <v>74</v>
      </c>
      <c r="C74" s="19">
        <v>124560</v>
      </c>
      <c r="D74" s="1"/>
      <c r="E74">
        <v>2300084</v>
      </c>
      <c r="F74">
        <v>235</v>
      </c>
      <c r="G74" s="1" t="s">
        <v>187</v>
      </c>
      <c r="H74" s="1" t="s">
        <v>188</v>
      </c>
      <c r="J74" s="1"/>
      <c r="K74" s="47"/>
      <c r="O74" s="4" t="s">
        <v>145</v>
      </c>
      <c r="P74" t="s">
        <v>146</v>
      </c>
    </row>
    <row r="75" spans="1:16" ht="15">
      <c r="A75">
        <v>75</v>
      </c>
      <c r="C75" s="19">
        <v>124570</v>
      </c>
      <c r="D75" s="1"/>
      <c r="E75">
        <v>2300085</v>
      </c>
      <c r="F75">
        <v>250</v>
      </c>
      <c r="G75" s="1" t="s">
        <v>189</v>
      </c>
      <c r="H75" s="1" t="s">
        <v>190</v>
      </c>
      <c r="J75" s="1"/>
      <c r="K75" s="47"/>
      <c r="O75" s="4" t="s">
        <v>147</v>
      </c>
      <c r="P75" t="s">
        <v>148</v>
      </c>
    </row>
    <row r="76" spans="1:16" ht="15">
      <c r="A76">
        <v>76</v>
      </c>
      <c r="C76" s="19"/>
      <c r="D76" s="1"/>
      <c r="J76" s="1"/>
      <c r="K76" s="47"/>
      <c r="O76" s="4" t="s">
        <v>149</v>
      </c>
      <c r="P76" t="s">
        <v>150</v>
      </c>
    </row>
    <row r="77" spans="1:16" ht="15">
      <c r="A77">
        <v>77</v>
      </c>
      <c r="C77" s="19">
        <v>125500</v>
      </c>
      <c r="D77" s="1"/>
      <c r="E77">
        <v>2300044</v>
      </c>
      <c r="F77">
        <v>184</v>
      </c>
      <c r="G77" s="1" t="s">
        <v>161</v>
      </c>
      <c r="H77" s="1" t="s">
        <v>162</v>
      </c>
      <c r="J77" s="1"/>
      <c r="K77" s="47"/>
      <c r="O77" s="4" t="s">
        <v>151</v>
      </c>
      <c r="P77" t="s">
        <v>152</v>
      </c>
    </row>
    <row r="78" spans="1:16" ht="15">
      <c r="A78">
        <v>78</v>
      </c>
      <c r="B78" s="5" t="s">
        <v>257</v>
      </c>
      <c r="C78" s="19">
        <v>125510</v>
      </c>
      <c r="D78" s="1"/>
      <c r="E78">
        <v>2300041</v>
      </c>
      <c r="F78">
        <v>199</v>
      </c>
      <c r="G78" s="1" t="s">
        <v>155</v>
      </c>
      <c r="H78" s="1" t="s">
        <v>156</v>
      </c>
      <c r="J78" s="1"/>
      <c r="K78" s="47"/>
      <c r="O78" s="4" t="s">
        <v>153</v>
      </c>
      <c r="P78" t="s">
        <v>154</v>
      </c>
    </row>
    <row r="79" spans="1:16" ht="15">
      <c r="A79">
        <v>79</v>
      </c>
      <c r="B79" s="5">
        <v>25</v>
      </c>
      <c r="C79" s="19">
        <v>125520</v>
      </c>
      <c r="D79" s="1"/>
      <c r="E79">
        <v>2300013</v>
      </c>
      <c r="F79">
        <v>210</v>
      </c>
      <c r="G79" s="1" t="s">
        <v>127</v>
      </c>
      <c r="H79" s="1" t="s">
        <v>128</v>
      </c>
      <c r="J79" s="1"/>
      <c r="K79" s="47"/>
      <c r="O79" s="4" t="s">
        <v>155</v>
      </c>
      <c r="P79" t="s">
        <v>156</v>
      </c>
    </row>
    <row r="80" spans="1:16" ht="15">
      <c r="A80">
        <v>80</v>
      </c>
      <c r="C80" s="19">
        <v>125530</v>
      </c>
      <c r="D80" s="1"/>
      <c r="E80">
        <v>2300083</v>
      </c>
      <c r="F80">
        <v>214</v>
      </c>
      <c r="G80" s="1" t="s">
        <v>185</v>
      </c>
      <c r="H80" s="1" t="s">
        <v>186</v>
      </c>
      <c r="J80" s="1"/>
      <c r="K80" s="47"/>
      <c r="O80" s="4" t="s">
        <v>157</v>
      </c>
      <c r="P80" t="s">
        <v>158</v>
      </c>
    </row>
    <row r="81" spans="1:16" ht="15">
      <c r="A81">
        <v>81</v>
      </c>
      <c r="C81" s="19">
        <v>125540</v>
      </c>
      <c r="D81" s="1"/>
      <c r="E81">
        <v>2300000</v>
      </c>
      <c r="F81">
        <v>225</v>
      </c>
      <c r="G81" s="1" t="s">
        <v>101</v>
      </c>
      <c r="H81" s="1" t="s">
        <v>102</v>
      </c>
      <c r="J81" s="1"/>
      <c r="K81" s="47"/>
      <c r="O81" s="4" t="s">
        <v>159</v>
      </c>
      <c r="P81" t="s">
        <v>160</v>
      </c>
    </row>
    <row r="82" spans="1:16" ht="15">
      <c r="A82">
        <v>82</v>
      </c>
      <c r="C82" s="19">
        <v>125550</v>
      </c>
      <c r="D82" s="1"/>
      <c r="E82">
        <v>2300084</v>
      </c>
      <c r="F82">
        <v>235</v>
      </c>
      <c r="G82" s="1" t="s">
        <v>187</v>
      </c>
      <c r="H82" s="1" t="s">
        <v>188</v>
      </c>
      <c r="J82" s="1"/>
      <c r="K82" s="47"/>
      <c r="O82" s="4" t="s">
        <v>161</v>
      </c>
      <c r="P82" t="s">
        <v>162</v>
      </c>
    </row>
    <row r="83" spans="1:16" ht="15">
      <c r="A83">
        <v>83</v>
      </c>
      <c r="C83" s="19">
        <v>125560</v>
      </c>
      <c r="D83" s="1"/>
      <c r="E83">
        <v>2300085</v>
      </c>
      <c r="F83">
        <v>250</v>
      </c>
      <c r="G83" s="1" t="s">
        <v>189</v>
      </c>
      <c r="H83" s="1" t="s">
        <v>190</v>
      </c>
      <c r="J83" s="1"/>
      <c r="K83" s="47"/>
      <c r="O83" s="4" t="s">
        <v>163</v>
      </c>
      <c r="P83" t="s">
        <v>164</v>
      </c>
    </row>
    <row r="84" spans="1:16" ht="15">
      <c r="A84">
        <v>84</v>
      </c>
      <c r="C84" s="19">
        <v>125570</v>
      </c>
      <c r="D84" s="1"/>
      <c r="E84" t="s">
        <v>259</v>
      </c>
      <c r="J84" s="1"/>
      <c r="K84" s="47"/>
      <c r="O84" s="4" t="s">
        <v>165</v>
      </c>
      <c r="P84" t="s">
        <v>166</v>
      </c>
    </row>
    <row r="85" spans="1:16" ht="15">
      <c r="A85">
        <v>85</v>
      </c>
      <c r="C85" s="19"/>
      <c r="D85" s="1"/>
      <c r="J85" s="1"/>
      <c r="K85" s="47"/>
      <c r="O85" s="4" t="s">
        <v>167</v>
      </c>
      <c r="P85" t="s">
        <v>168</v>
      </c>
    </row>
    <row r="86" spans="1:16" ht="15">
      <c r="A86">
        <v>86</v>
      </c>
      <c r="C86" s="19">
        <v>126500</v>
      </c>
      <c r="D86" s="1"/>
      <c r="E86">
        <v>2300041</v>
      </c>
      <c r="F86">
        <v>199</v>
      </c>
      <c r="G86" s="1" t="s">
        <v>155</v>
      </c>
      <c r="H86" s="1" t="s">
        <v>156</v>
      </c>
      <c r="J86" s="1"/>
      <c r="K86" s="47"/>
      <c r="O86" s="4" t="s">
        <v>169</v>
      </c>
      <c r="P86" t="s">
        <v>170</v>
      </c>
    </row>
    <row r="87" spans="1:16" ht="15">
      <c r="A87">
        <v>87</v>
      </c>
      <c r="B87" s="5" t="s">
        <v>257</v>
      </c>
      <c r="C87" s="19">
        <v>126510</v>
      </c>
      <c r="D87" s="1"/>
      <c r="E87">
        <v>2300013</v>
      </c>
      <c r="F87">
        <v>210</v>
      </c>
      <c r="G87" s="1" t="s">
        <v>127</v>
      </c>
      <c r="H87" s="1" t="s">
        <v>128</v>
      </c>
      <c r="J87" s="1"/>
      <c r="K87" s="47"/>
      <c r="O87" s="4" t="s">
        <v>171</v>
      </c>
      <c r="P87" t="s">
        <v>172</v>
      </c>
    </row>
    <row r="88" spans="1:16" ht="15">
      <c r="A88">
        <v>88</v>
      </c>
      <c r="B88" s="5">
        <v>26</v>
      </c>
      <c r="C88" s="19">
        <v>126520</v>
      </c>
      <c r="D88" s="1"/>
      <c r="E88">
        <v>2300000</v>
      </c>
      <c r="F88">
        <v>225</v>
      </c>
      <c r="G88" s="1" t="s">
        <v>101</v>
      </c>
      <c r="H88" s="1" t="s">
        <v>102</v>
      </c>
      <c r="J88" s="1"/>
      <c r="K88" s="47"/>
      <c r="O88" s="4" t="s">
        <v>173</v>
      </c>
      <c r="P88" t="s">
        <v>174</v>
      </c>
    </row>
    <row r="89" spans="1:16" ht="15">
      <c r="A89">
        <v>89</v>
      </c>
      <c r="C89" s="19">
        <v>126530</v>
      </c>
      <c r="D89" s="1"/>
      <c r="E89">
        <v>2300084</v>
      </c>
      <c r="F89">
        <v>235</v>
      </c>
      <c r="G89" s="1" t="s">
        <v>187</v>
      </c>
      <c r="H89" s="1" t="s">
        <v>188</v>
      </c>
      <c r="J89" s="1"/>
      <c r="K89" s="47"/>
      <c r="O89" s="4" t="s">
        <v>175</v>
      </c>
      <c r="P89" t="s">
        <v>176</v>
      </c>
    </row>
    <row r="90" spans="1:16" ht="15">
      <c r="A90">
        <v>90</v>
      </c>
      <c r="C90" s="19">
        <v>126540</v>
      </c>
      <c r="D90" s="1"/>
      <c r="E90" t="s">
        <v>259</v>
      </c>
      <c r="G90" t="s">
        <v>269</v>
      </c>
      <c r="H90" s="1" t="s">
        <v>270</v>
      </c>
      <c r="J90" s="1"/>
      <c r="K90" s="47"/>
      <c r="O90" s="4" t="s">
        <v>177</v>
      </c>
      <c r="P90" t="s">
        <v>178</v>
      </c>
    </row>
    <row r="91" spans="1:16" ht="15">
      <c r="A91">
        <v>91</v>
      </c>
      <c r="C91" s="19">
        <v>126550</v>
      </c>
      <c r="D91" s="1"/>
      <c r="E91">
        <v>2300085</v>
      </c>
      <c r="F91">
        <v>250</v>
      </c>
      <c r="G91" s="1" t="s">
        <v>189</v>
      </c>
      <c r="H91" s="1" t="s">
        <v>190</v>
      </c>
      <c r="J91" s="1"/>
      <c r="K91" s="47"/>
      <c r="O91" s="4" t="s">
        <v>179</v>
      </c>
      <c r="P91" t="s">
        <v>180</v>
      </c>
    </row>
    <row r="92" spans="1:16" ht="15">
      <c r="A92">
        <v>92</v>
      </c>
      <c r="C92" s="19">
        <v>126560</v>
      </c>
      <c r="D92" s="1"/>
      <c r="E92" t="s">
        <v>259</v>
      </c>
      <c r="G92" t="s">
        <v>269</v>
      </c>
      <c r="H92" s="1" t="s">
        <v>270</v>
      </c>
      <c r="J92" s="1"/>
      <c r="K92" s="47"/>
      <c r="O92" s="4" t="s">
        <v>181</v>
      </c>
      <c r="P92" t="s">
        <v>182</v>
      </c>
    </row>
    <row r="93" spans="1:16" ht="15">
      <c r="A93">
        <v>93</v>
      </c>
      <c r="C93" s="19">
        <v>126570</v>
      </c>
      <c r="D93" s="1"/>
      <c r="E93" t="s">
        <v>259</v>
      </c>
      <c r="G93" t="s">
        <v>269</v>
      </c>
      <c r="H93" s="1" t="s">
        <v>270</v>
      </c>
      <c r="J93" s="1"/>
      <c r="K93" s="47"/>
      <c r="O93" s="4" t="s">
        <v>183</v>
      </c>
      <c r="P93" t="s">
        <v>184</v>
      </c>
    </row>
    <row r="94" spans="1:16" ht="15">
      <c r="A94">
        <v>94</v>
      </c>
      <c r="D94" s="1"/>
      <c r="J94" s="1"/>
      <c r="K94" s="47"/>
      <c r="O94" s="4" t="s">
        <v>185</v>
      </c>
      <c r="P94" t="s">
        <v>186</v>
      </c>
    </row>
    <row r="95" spans="1:16" ht="15">
      <c r="A95">
        <v>95</v>
      </c>
      <c r="C95" s="31" t="s">
        <v>253</v>
      </c>
      <c r="D95" s="1"/>
      <c r="J95" s="1"/>
      <c r="K95" s="47"/>
      <c r="O95" s="4" t="s">
        <v>187</v>
      </c>
      <c r="P95" t="s">
        <v>188</v>
      </c>
    </row>
    <row r="96" spans="1:16" ht="15">
      <c r="A96">
        <v>96</v>
      </c>
      <c r="C96" s="34">
        <v>120600</v>
      </c>
      <c r="D96" s="1"/>
      <c r="E96" t="s">
        <v>271</v>
      </c>
      <c r="G96" t="s">
        <v>269</v>
      </c>
      <c r="H96" t="s">
        <v>274</v>
      </c>
      <c r="J96" s="1"/>
      <c r="K96" s="47"/>
      <c r="O96" s="4" t="s">
        <v>189</v>
      </c>
      <c r="P96" t="s">
        <v>190</v>
      </c>
    </row>
    <row r="97" spans="1:11" ht="15">
      <c r="A97">
        <v>97</v>
      </c>
      <c r="B97" s="5" t="s">
        <v>257</v>
      </c>
      <c r="C97" s="34">
        <v>120610</v>
      </c>
      <c r="D97" s="1"/>
      <c r="E97" t="s">
        <v>271</v>
      </c>
      <c r="G97" t="s">
        <v>269</v>
      </c>
      <c r="H97" t="s">
        <v>274</v>
      </c>
      <c r="J97" s="1"/>
      <c r="K97" s="47"/>
    </row>
    <row r="98" spans="1:11" ht="15">
      <c r="A98">
        <v>98</v>
      </c>
      <c r="B98" s="5">
        <v>20</v>
      </c>
      <c r="C98" s="34">
        <v>120620</v>
      </c>
      <c r="D98" s="1"/>
      <c r="E98" t="s">
        <v>271</v>
      </c>
      <c r="G98" t="s">
        <v>269</v>
      </c>
      <c r="H98" t="s">
        <v>274</v>
      </c>
      <c r="J98" s="1"/>
      <c r="K98" s="47"/>
    </row>
    <row r="99" spans="1:11" ht="15">
      <c r="A99">
        <v>99</v>
      </c>
      <c r="C99" s="34">
        <v>120630</v>
      </c>
      <c r="D99" s="1"/>
      <c r="E99" t="s">
        <v>271</v>
      </c>
      <c r="G99" t="s">
        <v>269</v>
      </c>
      <c r="H99" t="s">
        <v>274</v>
      </c>
      <c r="J99" s="1"/>
      <c r="K99" s="47"/>
    </row>
    <row r="100" spans="1:11" ht="15">
      <c r="A100">
        <v>100</v>
      </c>
      <c r="C100" s="34">
        <v>120640</v>
      </c>
      <c r="D100" s="1"/>
      <c r="E100" t="s">
        <v>271</v>
      </c>
      <c r="G100" t="s">
        <v>269</v>
      </c>
      <c r="H100" t="s">
        <v>274</v>
      </c>
      <c r="J100" s="1"/>
      <c r="K100" s="47"/>
    </row>
    <row r="101" spans="1:11" ht="15">
      <c r="A101">
        <v>101</v>
      </c>
      <c r="C101" s="34">
        <v>120650</v>
      </c>
      <c r="D101" s="1"/>
      <c r="E101">
        <v>2004515</v>
      </c>
      <c r="F101">
        <v>173.5</v>
      </c>
      <c r="G101" s="1" t="s">
        <v>95</v>
      </c>
      <c r="H101" s="1" t="s">
        <v>96</v>
      </c>
      <c r="J101" s="1"/>
      <c r="K101" s="47"/>
    </row>
    <row r="102" spans="1:11" ht="15">
      <c r="A102">
        <v>102</v>
      </c>
      <c r="C102" s="34">
        <v>120660</v>
      </c>
      <c r="D102" s="1"/>
      <c r="E102">
        <v>2300100</v>
      </c>
      <c r="F102">
        <v>188</v>
      </c>
      <c r="G102" s="1" t="s">
        <v>219</v>
      </c>
      <c r="H102" s="1" t="s">
        <v>220</v>
      </c>
      <c r="J102" s="1"/>
      <c r="K102" s="47"/>
    </row>
    <row r="103" spans="1:11" ht="15">
      <c r="A103">
        <v>103</v>
      </c>
      <c r="C103" s="34">
        <v>120670</v>
      </c>
      <c r="D103" s="1"/>
      <c r="E103">
        <v>2300101</v>
      </c>
      <c r="F103">
        <v>197</v>
      </c>
      <c r="G103" s="1" t="s">
        <v>221</v>
      </c>
      <c r="H103" s="1" t="s">
        <v>222</v>
      </c>
      <c r="J103" s="1"/>
      <c r="K103" s="47"/>
    </row>
    <row r="104" spans="1:11" ht="15">
      <c r="A104">
        <v>104</v>
      </c>
      <c r="C104" s="34"/>
      <c r="D104" s="1"/>
      <c r="J104" s="1"/>
      <c r="K104" s="47"/>
    </row>
    <row r="105" spans="1:11" ht="15">
      <c r="A105">
        <v>105</v>
      </c>
      <c r="C105" s="34">
        <v>122600</v>
      </c>
      <c r="D105" s="1"/>
      <c r="E105" t="s">
        <v>271</v>
      </c>
      <c r="G105" t="s">
        <v>269</v>
      </c>
      <c r="H105" t="s">
        <v>274</v>
      </c>
      <c r="J105" s="1"/>
      <c r="K105" s="47"/>
    </row>
    <row r="106" spans="1:11" ht="15">
      <c r="A106">
        <v>106</v>
      </c>
      <c r="B106" s="5" t="s">
        <v>257</v>
      </c>
      <c r="C106" s="34">
        <v>122610</v>
      </c>
      <c r="D106" s="1"/>
      <c r="E106" t="s">
        <v>271</v>
      </c>
      <c r="G106" t="s">
        <v>269</v>
      </c>
      <c r="H106" t="s">
        <v>274</v>
      </c>
      <c r="J106" s="1"/>
      <c r="K106" s="47"/>
    </row>
    <row r="107" spans="1:11" ht="15">
      <c r="A107">
        <v>107</v>
      </c>
      <c r="B107" s="5">
        <v>22</v>
      </c>
      <c r="C107" s="34">
        <v>122620</v>
      </c>
      <c r="D107" s="1"/>
      <c r="E107" t="s">
        <v>271</v>
      </c>
      <c r="G107" t="s">
        <v>269</v>
      </c>
      <c r="H107" t="s">
        <v>274</v>
      </c>
      <c r="J107" s="1"/>
      <c r="K107" s="47"/>
    </row>
    <row r="108" spans="1:11" ht="15">
      <c r="A108">
        <v>108</v>
      </c>
      <c r="C108" s="34">
        <v>122630</v>
      </c>
      <c r="D108" s="1"/>
      <c r="E108">
        <v>2004515</v>
      </c>
      <c r="F108">
        <v>173.5</v>
      </c>
      <c r="G108" s="1" t="s">
        <v>95</v>
      </c>
      <c r="H108" s="1" t="s">
        <v>96</v>
      </c>
      <c r="J108" s="1"/>
      <c r="K108" s="47"/>
    </row>
    <row r="109" spans="1:11" ht="15">
      <c r="A109">
        <v>109</v>
      </c>
      <c r="C109" s="34">
        <v>122640</v>
      </c>
      <c r="D109" s="1"/>
      <c r="E109">
        <v>2300100</v>
      </c>
      <c r="F109">
        <v>188</v>
      </c>
      <c r="G109" s="1" t="s">
        <v>219</v>
      </c>
      <c r="H109" s="1" t="s">
        <v>220</v>
      </c>
      <c r="J109" s="1"/>
      <c r="K109" s="47"/>
    </row>
    <row r="110" spans="1:11" ht="15">
      <c r="A110">
        <v>110</v>
      </c>
      <c r="C110" s="34">
        <v>122650</v>
      </c>
      <c r="D110" s="1"/>
      <c r="E110">
        <v>2300101</v>
      </c>
      <c r="F110">
        <v>197</v>
      </c>
      <c r="G110" s="1" t="s">
        <v>221</v>
      </c>
      <c r="H110" s="1" t="s">
        <v>222</v>
      </c>
      <c r="J110" s="1"/>
      <c r="K110" s="47"/>
    </row>
    <row r="111" spans="1:11" ht="15">
      <c r="A111">
        <v>111</v>
      </c>
      <c r="C111" s="34">
        <v>122660</v>
      </c>
      <c r="D111" s="1"/>
      <c r="E111">
        <v>2300102</v>
      </c>
      <c r="F111">
        <v>207</v>
      </c>
      <c r="G111" s="1" t="s">
        <v>223</v>
      </c>
      <c r="H111" s="1" t="s">
        <v>224</v>
      </c>
      <c r="J111" s="1"/>
      <c r="K111" s="47"/>
    </row>
    <row r="112" spans="1:11" ht="15">
      <c r="A112">
        <v>112</v>
      </c>
      <c r="C112" s="34">
        <v>122670</v>
      </c>
      <c r="D112" s="1"/>
      <c r="E112">
        <v>2300104</v>
      </c>
      <c r="F112">
        <v>224</v>
      </c>
      <c r="G112" s="1" t="s">
        <v>227</v>
      </c>
      <c r="H112" s="1" t="s">
        <v>228</v>
      </c>
      <c r="J112" s="1"/>
      <c r="K112" s="47"/>
    </row>
    <row r="113" spans="1:16" ht="15">
      <c r="A113">
        <v>113</v>
      </c>
      <c r="D113" s="1"/>
      <c r="J113" s="1"/>
      <c r="K113" s="47"/>
    </row>
    <row r="114" spans="1:16" ht="15">
      <c r="A114">
        <v>114</v>
      </c>
      <c r="C114" s="26">
        <v>124600</v>
      </c>
      <c r="D114" s="1"/>
      <c r="E114">
        <v>2004515</v>
      </c>
      <c r="F114">
        <v>173.5</v>
      </c>
      <c r="G114" s="1" t="s">
        <v>95</v>
      </c>
      <c r="H114" s="1" t="s">
        <v>96</v>
      </c>
      <c r="J114" s="1"/>
      <c r="K114" s="47"/>
      <c r="O114" s="4" t="s">
        <v>191</v>
      </c>
      <c r="P114" t="s">
        <v>192</v>
      </c>
    </row>
    <row r="115" spans="1:16" ht="15">
      <c r="A115">
        <v>115</v>
      </c>
      <c r="C115" s="26">
        <v>124610</v>
      </c>
      <c r="D115" s="1"/>
      <c r="E115">
        <v>2300100</v>
      </c>
      <c r="F115">
        <v>188</v>
      </c>
      <c r="G115" s="1" t="s">
        <v>219</v>
      </c>
      <c r="H115" s="1" t="s">
        <v>220</v>
      </c>
      <c r="J115" s="1"/>
      <c r="K115" s="47"/>
      <c r="O115" s="4" t="s">
        <v>193</v>
      </c>
      <c r="P115" t="s">
        <v>194</v>
      </c>
    </row>
    <row r="116" spans="1:16" ht="15">
      <c r="A116">
        <v>116</v>
      </c>
      <c r="B116" s="5" t="s">
        <v>257</v>
      </c>
      <c r="C116" s="26">
        <v>124620</v>
      </c>
      <c r="D116" s="1"/>
      <c r="E116">
        <v>2300101</v>
      </c>
      <c r="F116">
        <v>197</v>
      </c>
      <c r="G116" s="1" t="s">
        <v>221</v>
      </c>
      <c r="H116" s="1" t="s">
        <v>222</v>
      </c>
      <c r="J116" s="1"/>
      <c r="K116" s="47"/>
      <c r="O116" s="4" t="s">
        <v>195</v>
      </c>
      <c r="P116" t="s">
        <v>196</v>
      </c>
    </row>
    <row r="117" spans="1:16" ht="15">
      <c r="A117">
        <v>117</v>
      </c>
      <c r="B117" s="5">
        <v>24</v>
      </c>
      <c r="C117" s="26">
        <v>124630</v>
      </c>
      <c r="D117" s="1"/>
      <c r="E117">
        <v>2300102</v>
      </c>
      <c r="F117">
        <v>207</v>
      </c>
      <c r="G117" s="1" t="s">
        <v>223</v>
      </c>
      <c r="H117" s="1" t="s">
        <v>224</v>
      </c>
      <c r="J117" s="1"/>
      <c r="K117" s="47"/>
      <c r="O117" s="4" t="s">
        <v>197</v>
      </c>
      <c r="P117" t="s">
        <v>198</v>
      </c>
    </row>
    <row r="118" spans="1:16" ht="15">
      <c r="A118">
        <v>118</v>
      </c>
      <c r="C118" s="26">
        <v>124640</v>
      </c>
      <c r="D118" s="1"/>
      <c r="E118">
        <v>2300046</v>
      </c>
      <c r="F118">
        <v>213</v>
      </c>
      <c r="G118" s="1" t="s">
        <v>165</v>
      </c>
      <c r="H118" s="1" t="s">
        <v>166</v>
      </c>
      <c r="J118" s="1"/>
      <c r="K118" s="47"/>
      <c r="O118" s="4" t="s">
        <v>199</v>
      </c>
      <c r="P118" t="s">
        <v>200</v>
      </c>
    </row>
    <row r="119" spans="1:16" ht="15">
      <c r="A119">
        <v>119</v>
      </c>
      <c r="C119" s="26">
        <v>124650</v>
      </c>
      <c r="D119" s="1"/>
      <c r="E119">
        <v>2300104</v>
      </c>
      <c r="F119">
        <v>224</v>
      </c>
      <c r="G119" s="1" t="s">
        <v>227</v>
      </c>
      <c r="H119" s="1" t="s">
        <v>228</v>
      </c>
      <c r="J119" s="1"/>
      <c r="K119" s="47"/>
      <c r="O119" s="4" t="s">
        <v>201</v>
      </c>
      <c r="P119" t="s">
        <v>202</v>
      </c>
    </row>
    <row r="120" spans="1:16" ht="15">
      <c r="A120">
        <v>120</v>
      </c>
      <c r="C120" s="26">
        <v>124660</v>
      </c>
      <c r="D120" s="1"/>
      <c r="E120">
        <v>2300106</v>
      </c>
      <c r="F120">
        <v>239</v>
      </c>
      <c r="G120" s="1" t="s">
        <v>231</v>
      </c>
      <c r="H120" s="1" t="s">
        <v>232</v>
      </c>
      <c r="J120" s="1"/>
      <c r="K120" s="47"/>
      <c r="O120" s="4" t="s">
        <v>203</v>
      </c>
      <c r="P120" t="s">
        <v>204</v>
      </c>
    </row>
    <row r="121" spans="1:16" ht="15">
      <c r="A121">
        <v>121</v>
      </c>
      <c r="C121" s="26">
        <v>124670</v>
      </c>
      <c r="D121" s="1"/>
      <c r="E121" t="s">
        <v>259</v>
      </c>
      <c r="G121" t="s">
        <v>269</v>
      </c>
      <c r="H121" s="1" t="s">
        <v>270</v>
      </c>
      <c r="J121" s="1"/>
      <c r="K121" s="47"/>
      <c r="O121" s="4" t="s">
        <v>205</v>
      </c>
      <c r="P121" t="s">
        <v>206</v>
      </c>
    </row>
    <row r="122" spans="1:16" ht="15">
      <c r="A122">
        <v>122</v>
      </c>
      <c r="C122" s="26"/>
      <c r="D122" s="1"/>
      <c r="J122" s="1"/>
      <c r="K122" s="47"/>
      <c r="O122" s="4" t="s">
        <v>207</v>
      </c>
      <c r="P122" t="s">
        <v>208</v>
      </c>
    </row>
    <row r="123" spans="1:16" ht="15">
      <c r="A123">
        <v>123</v>
      </c>
      <c r="C123" s="26">
        <v>125600</v>
      </c>
      <c r="D123" s="1"/>
      <c r="E123">
        <v>2300100</v>
      </c>
      <c r="F123">
        <v>188</v>
      </c>
      <c r="G123" s="1" t="s">
        <v>219</v>
      </c>
      <c r="H123" s="1" t="s">
        <v>220</v>
      </c>
      <c r="J123" s="1"/>
      <c r="K123" s="47"/>
      <c r="O123" s="4" t="s">
        <v>209</v>
      </c>
      <c r="P123" t="s">
        <v>210</v>
      </c>
    </row>
    <row r="124" spans="1:16" ht="15">
      <c r="A124">
        <v>124</v>
      </c>
      <c r="B124" s="5" t="s">
        <v>257</v>
      </c>
      <c r="C124" s="26">
        <v>125610</v>
      </c>
      <c r="D124" s="1"/>
      <c r="E124">
        <v>2300101</v>
      </c>
      <c r="F124">
        <v>197</v>
      </c>
      <c r="G124" s="1" t="s">
        <v>221</v>
      </c>
      <c r="H124" s="1" t="s">
        <v>222</v>
      </c>
      <c r="J124" s="1"/>
      <c r="K124" s="47"/>
      <c r="O124" s="4" t="s">
        <v>211</v>
      </c>
      <c r="P124" t="s">
        <v>212</v>
      </c>
    </row>
    <row r="125" spans="1:16" ht="15">
      <c r="A125">
        <v>125</v>
      </c>
      <c r="B125" s="5">
        <v>25</v>
      </c>
      <c r="C125" s="26">
        <v>125620</v>
      </c>
      <c r="D125" s="1"/>
      <c r="E125">
        <v>2300102</v>
      </c>
      <c r="F125">
        <v>207</v>
      </c>
      <c r="G125" s="1" t="s">
        <v>223</v>
      </c>
      <c r="H125" s="1" t="s">
        <v>224</v>
      </c>
      <c r="J125" s="1"/>
      <c r="K125" s="47"/>
      <c r="O125" s="4" t="s">
        <v>213</v>
      </c>
      <c r="P125" t="s">
        <v>214</v>
      </c>
    </row>
    <row r="126" spans="1:16" ht="15">
      <c r="A126">
        <v>126</v>
      </c>
      <c r="C126" s="26">
        <v>125630</v>
      </c>
      <c r="D126" s="1"/>
      <c r="E126">
        <v>2300046</v>
      </c>
      <c r="F126">
        <v>213</v>
      </c>
      <c r="G126" s="1" t="s">
        <v>165</v>
      </c>
      <c r="H126" s="1" t="s">
        <v>166</v>
      </c>
      <c r="J126" s="1"/>
      <c r="K126" s="47"/>
      <c r="O126" s="4" t="s">
        <v>215</v>
      </c>
      <c r="P126" t="s">
        <v>216</v>
      </c>
    </row>
    <row r="127" spans="1:16" ht="15">
      <c r="A127">
        <v>127</v>
      </c>
      <c r="C127" s="26">
        <v>125640</v>
      </c>
      <c r="D127" s="1"/>
      <c r="E127">
        <v>2300104</v>
      </c>
      <c r="F127">
        <v>224</v>
      </c>
      <c r="G127" s="1" t="s">
        <v>227</v>
      </c>
      <c r="H127" s="1" t="s">
        <v>228</v>
      </c>
      <c r="J127" s="1"/>
      <c r="K127" s="47"/>
      <c r="O127" s="4" t="s">
        <v>217</v>
      </c>
      <c r="P127" t="s">
        <v>218</v>
      </c>
    </row>
    <row r="128" spans="1:16" ht="15">
      <c r="A128">
        <v>128</v>
      </c>
      <c r="C128" s="26">
        <v>125650</v>
      </c>
      <c r="D128" s="1"/>
      <c r="E128">
        <v>2300106</v>
      </c>
      <c r="F128">
        <v>239</v>
      </c>
      <c r="G128" s="1" t="s">
        <v>231</v>
      </c>
      <c r="H128" s="1" t="s">
        <v>232</v>
      </c>
      <c r="J128" s="1"/>
      <c r="K128" s="47"/>
      <c r="O128" s="4" t="s">
        <v>219</v>
      </c>
      <c r="P128" t="s">
        <v>220</v>
      </c>
    </row>
    <row r="129" spans="1:16" ht="15">
      <c r="A129">
        <v>129</v>
      </c>
      <c r="C129" s="26">
        <v>125660</v>
      </c>
      <c r="D129" s="1"/>
      <c r="E129" t="s">
        <v>259</v>
      </c>
      <c r="G129" t="s">
        <v>269</v>
      </c>
      <c r="H129" s="1" t="s">
        <v>270</v>
      </c>
      <c r="J129" s="1"/>
      <c r="K129" s="47"/>
      <c r="O129" s="4" t="s">
        <v>221</v>
      </c>
      <c r="P129" t="s">
        <v>222</v>
      </c>
    </row>
    <row r="130" spans="1:16" ht="15">
      <c r="A130">
        <v>130</v>
      </c>
      <c r="C130" s="26">
        <v>125670</v>
      </c>
      <c r="D130" s="1"/>
      <c r="E130" t="s">
        <v>259</v>
      </c>
      <c r="G130" t="s">
        <v>269</v>
      </c>
      <c r="H130" s="1" t="s">
        <v>270</v>
      </c>
      <c r="J130" s="1"/>
      <c r="K130" s="47"/>
      <c r="O130" s="4" t="s">
        <v>223</v>
      </c>
      <c r="P130" t="s">
        <v>224</v>
      </c>
    </row>
    <row r="131" spans="1:16" ht="15">
      <c r="A131">
        <v>131</v>
      </c>
      <c r="C131" s="26"/>
      <c r="D131" s="1"/>
      <c r="J131" s="1"/>
      <c r="K131" s="47"/>
      <c r="O131" s="4" t="s">
        <v>225</v>
      </c>
      <c r="P131" t="s">
        <v>226</v>
      </c>
    </row>
    <row r="132" spans="1:16" ht="15">
      <c r="A132">
        <v>132</v>
      </c>
      <c r="C132" s="26">
        <v>126600</v>
      </c>
      <c r="D132" s="1"/>
      <c r="E132">
        <v>2300101</v>
      </c>
      <c r="F132">
        <v>197</v>
      </c>
      <c r="G132" s="1" t="s">
        <v>221</v>
      </c>
      <c r="H132" s="1" t="s">
        <v>222</v>
      </c>
      <c r="J132" s="1"/>
      <c r="K132" s="47"/>
      <c r="O132" s="4" t="s">
        <v>227</v>
      </c>
      <c r="P132" t="s">
        <v>228</v>
      </c>
    </row>
    <row r="133" spans="1:16" ht="15">
      <c r="A133">
        <v>133</v>
      </c>
      <c r="B133" s="5" t="s">
        <v>257</v>
      </c>
      <c r="C133" s="26">
        <v>126610</v>
      </c>
      <c r="D133" s="1"/>
      <c r="E133">
        <v>2300102</v>
      </c>
      <c r="F133">
        <v>207</v>
      </c>
      <c r="G133" s="1" t="s">
        <v>223</v>
      </c>
      <c r="H133" s="1" t="s">
        <v>224</v>
      </c>
      <c r="J133" s="1"/>
      <c r="K133" s="47"/>
      <c r="O133" s="4" t="s">
        <v>229</v>
      </c>
      <c r="P133" t="s">
        <v>230</v>
      </c>
    </row>
    <row r="134" spans="1:16" ht="15">
      <c r="A134">
        <v>134</v>
      </c>
      <c r="B134" s="5">
        <v>26</v>
      </c>
      <c r="C134" s="26">
        <v>126620</v>
      </c>
      <c r="D134" s="1"/>
      <c r="E134">
        <v>2300104</v>
      </c>
      <c r="F134">
        <v>224</v>
      </c>
      <c r="G134" s="1" t="s">
        <v>227</v>
      </c>
      <c r="H134" s="1" t="s">
        <v>228</v>
      </c>
      <c r="J134" s="1"/>
      <c r="K134" s="47"/>
      <c r="O134" s="4" t="s">
        <v>231</v>
      </c>
      <c r="P134" t="s">
        <v>232</v>
      </c>
    </row>
    <row r="135" spans="1:16" ht="15">
      <c r="A135">
        <v>135</v>
      </c>
      <c r="C135" s="26">
        <v>126630</v>
      </c>
      <c r="D135" s="1"/>
      <c r="E135">
        <v>2300105</v>
      </c>
      <c r="F135">
        <v>228</v>
      </c>
      <c r="G135" s="1" t="s">
        <v>229</v>
      </c>
      <c r="H135" s="1" t="s">
        <v>230</v>
      </c>
      <c r="J135" s="1"/>
      <c r="K135" s="47"/>
      <c r="O135" s="4" t="s">
        <v>233</v>
      </c>
      <c r="P135" t="s">
        <v>234</v>
      </c>
    </row>
    <row r="136" spans="1:16" ht="15">
      <c r="A136">
        <v>136</v>
      </c>
      <c r="C136" s="26">
        <v>126640</v>
      </c>
      <c r="D136" s="1"/>
      <c r="E136">
        <v>2300106</v>
      </c>
      <c r="F136">
        <v>239</v>
      </c>
      <c r="G136" s="1" t="s">
        <v>231</v>
      </c>
      <c r="H136" s="1" t="s">
        <v>232</v>
      </c>
      <c r="J136" s="1"/>
      <c r="K136" s="47"/>
      <c r="O136" s="4" t="s">
        <v>235</v>
      </c>
      <c r="P136" t="s">
        <v>236</v>
      </c>
    </row>
    <row r="137" spans="1:16" ht="15">
      <c r="A137">
        <v>137</v>
      </c>
      <c r="C137" s="26">
        <v>126650</v>
      </c>
      <c r="D137" s="1"/>
      <c r="E137" t="s">
        <v>259</v>
      </c>
      <c r="G137" t="s">
        <v>269</v>
      </c>
      <c r="H137" s="1" t="s">
        <v>270</v>
      </c>
      <c r="J137" s="1"/>
      <c r="K137" s="47"/>
      <c r="O137" s="4" t="s">
        <v>237</v>
      </c>
      <c r="P137" t="s">
        <v>238</v>
      </c>
    </row>
    <row r="138" spans="1:16" ht="15">
      <c r="A138">
        <v>138</v>
      </c>
      <c r="C138" s="26">
        <v>126660</v>
      </c>
      <c r="D138" s="1"/>
      <c r="E138" t="s">
        <v>259</v>
      </c>
      <c r="G138" t="s">
        <v>269</v>
      </c>
      <c r="H138" s="1" t="s">
        <v>270</v>
      </c>
      <c r="J138" s="1"/>
      <c r="K138" s="47"/>
      <c r="O138" s="4" t="s">
        <v>239</v>
      </c>
      <c r="P138" t="s">
        <v>240</v>
      </c>
    </row>
    <row r="139" spans="1:16" ht="15">
      <c r="A139">
        <v>139</v>
      </c>
      <c r="C139" s="26">
        <v>126670</v>
      </c>
      <c r="D139" s="1"/>
      <c r="E139" t="s">
        <v>259</v>
      </c>
      <c r="G139" t="s">
        <v>269</v>
      </c>
      <c r="H139" s="1" t="s">
        <v>270</v>
      </c>
      <c r="J139" s="1"/>
      <c r="K139" s="47"/>
      <c r="O139" s="4" t="s">
        <v>241</v>
      </c>
      <c r="P139" t="s">
        <v>242</v>
      </c>
    </row>
    <row r="140" spans="1:16">
      <c r="A140">
        <v>140</v>
      </c>
      <c r="O140" s="4" t="s">
        <v>243</v>
      </c>
      <c r="P140" t="s">
        <v>244</v>
      </c>
    </row>
    <row r="141" spans="1:16">
      <c r="A141">
        <v>141</v>
      </c>
      <c r="O141" s="4" t="s">
        <v>245</v>
      </c>
      <c r="P141" t="s">
        <v>246</v>
      </c>
    </row>
    <row r="142" spans="1:16">
      <c r="A142">
        <v>142</v>
      </c>
      <c r="C142" s="28" t="s">
        <v>256</v>
      </c>
    </row>
    <row r="143" spans="1:16">
      <c r="A143">
        <v>143</v>
      </c>
      <c r="C143" s="27"/>
    </row>
    <row r="144" spans="1:16">
      <c r="A144">
        <v>144</v>
      </c>
    </row>
    <row r="145" spans="1:8">
      <c r="A145">
        <v>145</v>
      </c>
    </row>
    <row r="146" spans="1:8">
      <c r="A146">
        <v>146</v>
      </c>
      <c r="B146" s="114"/>
      <c r="C146" s="116">
        <v>220300</v>
      </c>
      <c r="E146" t="s">
        <v>271</v>
      </c>
      <c r="G146" t="s">
        <v>269</v>
      </c>
      <c r="H146" t="s">
        <v>274</v>
      </c>
    </row>
    <row r="147" spans="1:8">
      <c r="A147">
        <v>147</v>
      </c>
      <c r="B147" s="114"/>
      <c r="C147" s="116">
        <v>220310</v>
      </c>
      <c r="E147" t="s">
        <v>271</v>
      </c>
      <c r="G147" t="s">
        <v>269</v>
      </c>
      <c r="H147" t="s">
        <v>274</v>
      </c>
    </row>
    <row r="148" spans="1:8">
      <c r="A148">
        <v>148</v>
      </c>
      <c r="B148" s="114"/>
      <c r="C148" s="116">
        <v>220320</v>
      </c>
      <c r="E148" t="s">
        <v>271</v>
      </c>
      <c r="G148" t="s">
        <v>269</v>
      </c>
      <c r="H148" t="s">
        <v>274</v>
      </c>
    </row>
    <row r="149" spans="1:8">
      <c r="A149">
        <v>149</v>
      </c>
      <c r="B149" s="114" t="s">
        <v>258</v>
      </c>
      <c r="C149" s="116">
        <v>220330</v>
      </c>
      <c r="E149" t="s">
        <v>271</v>
      </c>
      <c r="G149" t="s">
        <v>269</v>
      </c>
      <c r="H149" t="s">
        <v>274</v>
      </c>
    </row>
    <row r="150" spans="1:8" ht="15">
      <c r="A150">
        <v>150</v>
      </c>
      <c r="B150" s="114">
        <v>20</v>
      </c>
      <c r="C150" s="116">
        <v>220340</v>
      </c>
      <c r="E150">
        <v>2300004</v>
      </c>
      <c r="F150">
        <v>119</v>
      </c>
      <c r="G150" s="1" t="s">
        <v>109</v>
      </c>
      <c r="H150" s="1" t="s">
        <v>110</v>
      </c>
    </row>
    <row r="151" spans="1:8" ht="15">
      <c r="A151">
        <v>151</v>
      </c>
      <c r="B151" s="114"/>
      <c r="C151" s="116">
        <v>220350</v>
      </c>
      <c r="E151">
        <v>2300015</v>
      </c>
      <c r="F151">
        <v>129</v>
      </c>
      <c r="G151" s="1" t="s">
        <v>131</v>
      </c>
      <c r="H151" s="1" t="s">
        <v>132</v>
      </c>
    </row>
    <row r="152" spans="1:8">
      <c r="A152">
        <v>152</v>
      </c>
      <c r="B152" s="114"/>
      <c r="C152" s="116">
        <v>220360</v>
      </c>
      <c r="E152" t="s">
        <v>272</v>
      </c>
      <c r="F152">
        <v>135</v>
      </c>
      <c r="G152" t="s">
        <v>277</v>
      </c>
      <c r="H152" t="s">
        <v>273</v>
      </c>
    </row>
    <row r="153" spans="1:8" ht="15">
      <c r="A153">
        <v>153</v>
      </c>
      <c r="B153" s="114"/>
      <c r="C153" s="116">
        <v>220370</v>
      </c>
      <c r="E153">
        <v>2300086</v>
      </c>
      <c r="F153">
        <v>144</v>
      </c>
      <c r="G153" s="1" t="s">
        <v>191</v>
      </c>
      <c r="H153" s="1" t="s">
        <v>192</v>
      </c>
    </row>
    <row r="154" spans="1:8">
      <c r="A154">
        <v>154</v>
      </c>
      <c r="B154" s="114"/>
      <c r="C154" s="116"/>
    </row>
    <row r="155" spans="1:8">
      <c r="A155">
        <v>155</v>
      </c>
      <c r="B155" s="114"/>
      <c r="C155" s="116">
        <v>222300</v>
      </c>
      <c r="E155" t="s">
        <v>271</v>
      </c>
      <c r="G155" t="s">
        <v>269</v>
      </c>
      <c r="H155" t="s">
        <v>274</v>
      </c>
    </row>
    <row r="156" spans="1:8">
      <c r="A156">
        <v>156</v>
      </c>
      <c r="B156" s="114"/>
      <c r="C156" s="116">
        <v>222310</v>
      </c>
      <c r="E156" t="s">
        <v>271</v>
      </c>
      <c r="G156" t="s">
        <v>269</v>
      </c>
      <c r="H156" t="s">
        <v>274</v>
      </c>
    </row>
    <row r="157" spans="1:8" ht="15">
      <c r="A157">
        <v>157</v>
      </c>
      <c r="B157" s="114"/>
      <c r="C157" s="116">
        <v>222320</v>
      </c>
      <c r="E157">
        <v>2300004</v>
      </c>
      <c r="F157">
        <v>119</v>
      </c>
      <c r="G157" s="1" t="s">
        <v>109</v>
      </c>
      <c r="H157" s="1" t="s">
        <v>110</v>
      </c>
    </row>
    <row r="158" spans="1:8">
      <c r="A158">
        <v>158</v>
      </c>
      <c r="B158" s="114" t="s">
        <v>258</v>
      </c>
      <c r="C158" s="116">
        <v>222330</v>
      </c>
      <c r="E158" t="s">
        <v>272</v>
      </c>
      <c r="F158">
        <v>122</v>
      </c>
      <c r="G158" t="s">
        <v>277</v>
      </c>
      <c r="H158" t="s">
        <v>275</v>
      </c>
    </row>
    <row r="159" spans="1:8" ht="15">
      <c r="A159">
        <v>159</v>
      </c>
      <c r="B159" s="114">
        <v>22</v>
      </c>
      <c r="C159" s="116">
        <v>222340</v>
      </c>
      <c r="E159">
        <v>2300015</v>
      </c>
      <c r="F159">
        <v>129</v>
      </c>
      <c r="G159" s="1" t="s">
        <v>131</v>
      </c>
      <c r="H159" s="1" t="s">
        <v>132</v>
      </c>
    </row>
    <row r="160" spans="1:8" ht="15">
      <c r="A160">
        <v>160</v>
      </c>
      <c r="B160" s="114"/>
      <c r="C160" s="116">
        <v>222350</v>
      </c>
      <c r="E160">
        <v>2300086</v>
      </c>
      <c r="F160">
        <v>144</v>
      </c>
      <c r="G160" s="1" t="s">
        <v>191</v>
      </c>
      <c r="H160" s="1" t="s">
        <v>192</v>
      </c>
    </row>
    <row r="161" spans="1:8" ht="15">
      <c r="A161">
        <v>161</v>
      </c>
      <c r="B161" s="114"/>
      <c r="C161" s="116">
        <v>222360</v>
      </c>
      <c r="E161">
        <v>2300087</v>
      </c>
      <c r="F161">
        <v>154</v>
      </c>
      <c r="G161" s="1" t="s">
        <v>193</v>
      </c>
      <c r="H161" s="1" t="s">
        <v>194</v>
      </c>
    </row>
    <row r="162" spans="1:8" ht="15">
      <c r="A162">
        <v>162</v>
      </c>
      <c r="B162" s="114"/>
      <c r="C162" s="116">
        <v>222370</v>
      </c>
      <c r="E162">
        <v>2300089</v>
      </c>
      <c r="F162">
        <v>167</v>
      </c>
      <c r="G162" s="1" t="s">
        <v>197</v>
      </c>
      <c r="H162" s="1" t="s">
        <v>198</v>
      </c>
    </row>
    <row r="163" spans="1:8">
      <c r="A163">
        <v>163</v>
      </c>
      <c r="B163" s="114"/>
      <c r="C163" s="118"/>
    </row>
    <row r="164" spans="1:8" ht="15">
      <c r="A164">
        <v>164</v>
      </c>
      <c r="B164" s="114"/>
      <c r="C164" s="116">
        <v>224300</v>
      </c>
      <c r="E164">
        <v>2300004</v>
      </c>
      <c r="F164">
        <v>119</v>
      </c>
      <c r="G164" s="1" t="s">
        <v>109</v>
      </c>
      <c r="H164" s="1" t="s">
        <v>110</v>
      </c>
    </row>
    <row r="165" spans="1:8" ht="15">
      <c r="A165">
        <v>165</v>
      </c>
      <c r="B165" s="114"/>
      <c r="C165" s="116">
        <v>224310</v>
      </c>
      <c r="E165">
        <v>2300015</v>
      </c>
      <c r="F165">
        <v>129</v>
      </c>
      <c r="G165" s="1" t="s">
        <v>131</v>
      </c>
      <c r="H165" s="1" t="s">
        <v>132</v>
      </c>
    </row>
    <row r="166" spans="1:8" ht="15">
      <c r="A166">
        <v>166</v>
      </c>
      <c r="B166" s="114"/>
      <c r="C166" s="116">
        <v>224320</v>
      </c>
      <c r="E166">
        <v>2300086</v>
      </c>
      <c r="F166">
        <v>144</v>
      </c>
      <c r="G166" s="1" t="s">
        <v>191</v>
      </c>
      <c r="H166" s="1" t="s">
        <v>192</v>
      </c>
    </row>
    <row r="167" spans="1:8" ht="15">
      <c r="A167">
        <v>167</v>
      </c>
      <c r="B167" s="114" t="s">
        <v>258</v>
      </c>
      <c r="C167" s="116">
        <v>224330</v>
      </c>
      <c r="E167">
        <v>2300087</v>
      </c>
      <c r="F167">
        <v>154</v>
      </c>
      <c r="G167" s="1" t="s">
        <v>193</v>
      </c>
      <c r="H167" s="1" t="s">
        <v>194</v>
      </c>
    </row>
    <row r="168" spans="1:8" ht="15">
      <c r="A168">
        <v>168</v>
      </c>
      <c r="B168" s="114">
        <v>24</v>
      </c>
      <c r="C168" s="116">
        <v>224340</v>
      </c>
      <c r="E168">
        <v>2300088</v>
      </c>
      <c r="F168">
        <v>158</v>
      </c>
      <c r="G168" s="1" t="s">
        <v>195</v>
      </c>
      <c r="H168" s="1" t="s">
        <v>196</v>
      </c>
    </row>
    <row r="169" spans="1:8" ht="15">
      <c r="A169">
        <v>169</v>
      </c>
      <c r="B169" s="114"/>
      <c r="C169" s="116">
        <v>224350</v>
      </c>
      <c r="E169">
        <v>2300089</v>
      </c>
      <c r="F169">
        <v>167</v>
      </c>
      <c r="G169" s="1" t="s">
        <v>197</v>
      </c>
      <c r="H169" s="1" t="s">
        <v>198</v>
      </c>
    </row>
    <row r="170" spans="1:8" ht="15">
      <c r="A170">
        <v>170</v>
      </c>
      <c r="B170" s="114"/>
      <c r="C170" s="116">
        <v>224360</v>
      </c>
      <c r="E170">
        <v>2300090</v>
      </c>
      <c r="F170">
        <v>177</v>
      </c>
      <c r="G170" s="1" t="s">
        <v>199</v>
      </c>
      <c r="H170" s="1" t="s">
        <v>200</v>
      </c>
    </row>
    <row r="171" spans="1:8" ht="15">
      <c r="A171">
        <v>171</v>
      </c>
      <c r="B171" s="114"/>
      <c r="C171" s="116">
        <v>224370</v>
      </c>
      <c r="E171">
        <v>2300092</v>
      </c>
      <c r="F171">
        <v>192</v>
      </c>
      <c r="G171" s="1" t="s">
        <v>203</v>
      </c>
      <c r="H171" s="1" t="s">
        <v>204</v>
      </c>
    </row>
    <row r="172" spans="1:8">
      <c r="A172">
        <v>172</v>
      </c>
      <c r="B172" s="114"/>
      <c r="C172" s="116"/>
    </row>
    <row r="173" spans="1:8" ht="15">
      <c r="A173">
        <v>173</v>
      </c>
      <c r="B173" s="114"/>
      <c r="C173" s="116">
        <v>225300</v>
      </c>
      <c r="E173">
        <v>2300015</v>
      </c>
      <c r="F173">
        <v>129</v>
      </c>
      <c r="G173" s="1" t="s">
        <v>131</v>
      </c>
      <c r="H173" s="1" t="s">
        <v>132</v>
      </c>
    </row>
    <row r="174" spans="1:8" ht="15">
      <c r="A174">
        <v>174</v>
      </c>
      <c r="B174" s="114"/>
      <c r="C174" s="116">
        <v>225310</v>
      </c>
      <c r="E174">
        <v>2300086</v>
      </c>
      <c r="F174">
        <v>144</v>
      </c>
      <c r="G174" s="1" t="s">
        <v>191</v>
      </c>
      <c r="H174" s="1" t="s">
        <v>192</v>
      </c>
    </row>
    <row r="175" spans="1:8" ht="15">
      <c r="A175">
        <v>175</v>
      </c>
      <c r="B175" s="114" t="s">
        <v>258</v>
      </c>
      <c r="C175" s="116">
        <v>225320</v>
      </c>
      <c r="E175">
        <v>2300087</v>
      </c>
      <c r="F175">
        <v>154</v>
      </c>
      <c r="G175" s="1" t="s">
        <v>193</v>
      </c>
      <c r="H175" s="1" t="s">
        <v>194</v>
      </c>
    </row>
    <row r="176" spans="1:8" ht="15">
      <c r="A176">
        <v>176</v>
      </c>
      <c r="B176" s="114">
        <v>25</v>
      </c>
      <c r="C176" s="116">
        <v>225330</v>
      </c>
      <c r="E176">
        <v>2030089</v>
      </c>
      <c r="F176">
        <v>142</v>
      </c>
      <c r="G176" s="1" t="s">
        <v>197</v>
      </c>
      <c r="H176" s="1" t="s">
        <v>198</v>
      </c>
    </row>
    <row r="177" spans="1:8" ht="15">
      <c r="A177">
        <v>177</v>
      </c>
      <c r="B177" s="114"/>
      <c r="C177" s="116">
        <v>225340</v>
      </c>
      <c r="E177">
        <v>2030090</v>
      </c>
      <c r="F177">
        <v>177</v>
      </c>
      <c r="G177" s="1" t="s">
        <v>199</v>
      </c>
      <c r="H177" s="1" t="s">
        <v>200</v>
      </c>
    </row>
    <row r="178" spans="1:8" ht="15">
      <c r="A178">
        <v>178</v>
      </c>
      <c r="B178" s="114"/>
      <c r="C178" s="116">
        <v>225350</v>
      </c>
      <c r="E178">
        <v>2300091</v>
      </c>
      <c r="F178">
        <v>183</v>
      </c>
      <c r="G178" s="1" t="s">
        <v>201</v>
      </c>
      <c r="H178" s="1" t="s">
        <v>202</v>
      </c>
    </row>
    <row r="179" spans="1:8" ht="15">
      <c r="A179">
        <v>179</v>
      </c>
      <c r="B179" s="114"/>
      <c r="C179" s="116">
        <v>225360</v>
      </c>
      <c r="E179">
        <v>2300092</v>
      </c>
      <c r="F179">
        <v>192</v>
      </c>
      <c r="G179" s="1" t="s">
        <v>203</v>
      </c>
      <c r="H179" s="1" t="s">
        <v>204</v>
      </c>
    </row>
    <row r="180" spans="1:8" ht="15">
      <c r="A180">
        <v>180</v>
      </c>
      <c r="B180" s="114"/>
      <c r="C180" s="116">
        <v>225370</v>
      </c>
      <c r="E180">
        <v>2300093</v>
      </c>
      <c r="F180">
        <v>209</v>
      </c>
      <c r="G180" s="1" t="s">
        <v>205</v>
      </c>
      <c r="H180" s="1" t="s">
        <v>206</v>
      </c>
    </row>
    <row r="181" spans="1:8">
      <c r="A181">
        <v>181</v>
      </c>
      <c r="B181" s="114"/>
      <c r="C181" s="116"/>
    </row>
    <row r="182" spans="1:8" ht="15">
      <c r="A182">
        <v>182</v>
      </c>
      <c r="B182" s="114"/>
      <c r="C182" s="116">
        <v>226300</v>
      </c>
      <c r="E182">
        <v>2300086</v>
      </c>
      <c r="F182">
        <v>144</v>
      </c>
      <c r="G182" s="1" t="s">
        <v>191</v>
      </c>
      <c r="H182" s="1" t="s">
        <v>192</v>
      </c>
    </row>
    <row r="183" spans="1:8" ht="15">
      <c r="A183">
        <v>183</v>
      </c>
      <c r="B183" s="114"/>
      <c r="C183" s="116">
        <v>226310</v>
      </c>
      <c r="E183">
        <v>2300088</v>
      </c>
      <c r="F183">
        <v>158</v>
      </c>
      <c r="G183" s="1" t="s">
        <v>195</v>
      </c>
      <c r="H183" s="1" t="s">
        <v>196</v>
      </c>
    </row>
    <row r="184" spans="1:8" ht="15">
      <c r="A184">
        <v>184</v>
      </c>
      <c r="B184" s="114" t="s">
        <v>258</v>
      </c>
      <c r="C184" s="116">
        <v>226320</v>
      </c>
      <c r="E184">
        <v>2300089</v>
      </c>
      <c r="F184">
        <v>167</v>
      </c>
      <c r="G184" s="1" t="s">
        <v>197</v>
      </c>
      <c r="H184" s="1" t="s">
        <v>198</v>
      </c>
    </row>
    <row r="185" spans="1:8" ht="15">
      <c r="A185">
        <v>185</v>
      </c>
      <c r="B185" s="114">
        <v>26</v>
      </c>
      <c r="C185" s="116">
        <v>226330</v>
      </c>
      <c r="E185">
        <v>2300090</v>
      </c>
      <c r="F185">
        <v>177</v>
      </c>
      <c r="G185" s="1" t="s">
        <v>199</v>
      </c>
      <c r="H185" s="1" t="s">
        <v>200</v>
      </c>
    </row>
    <row r="186" spans="1:8" ht="15">
      <c r="A186">
        <v>186</v>
      </c>
      <c r="B186" s="114"/>
      <c r="C186" s="116">
        <v>226340</v>
      </c>
      <c r="E186">
        <v>2300091</v>
      </c>
      <c r="F186">
        <v>183</v>
      </c>
      <c r="G186" s="1" t="s">
        <v>201</v>
      </c>
      <c r="H186" s="1" t="s">
        <v>202</v>
      </c>
    </row>
    <row r="187" spans="1:8" ht="15">
      <c r="A187">
        <v>187</v>
      </c>
      <c r="B187" s="114"/>
      <c r="C187" s="116">
        <v>226350</v>
      </c>
      <c r="E187">
        <v>2300092</v>
      </c>
      <c r="F187">
        <v>192</v>
      </c>
      <c r="G187" s="1" t="s">
        <v>203</v>
      </c>
      <c r="H187" s="1" t="s">
        <v>204</v>
      </c>
    </row>
    <row r="188" spans="1:8" ht="15">
      <c r="A188">
        <v>188</v>
      </c>
      <c r="B188" s="114"/>
      <c r="C188" s="116">
        <v>226360</v>
      </c>
      <c r="E188">
        <v>2300093</v>
      </c>
      <c r="F188">
        <v>209</v>
      </c>
      <c r="G188" s="1" t="s">
        <v>205</v>
      </c>
      <c r="H188" s="1" t="s">
        <v>206</v>
      </c>
    </row>
    <row r="189" spans="1:8" ht="15">
      <c r="A189">
        <v>189</v>
      </c>
      <c r="B189" s="114"/>
      <c r="C189" s="116">
        <v>226370</v>
      </c>
      <c r="E189" t="s">
        <v>259</v>
      </c>
      <c r="G189" t="s">
        <v>269</v>
      </c>
      <c r="H189" s="1" t="s">
        <v>270</v>
      </c>
    </row>
    <row r="190" spans="1:8">
      <c r="A190">
        <v>190</v>
      </c>
    </row>
    <row r="191" spans="1:8">
      <c r="A191">
        <v>191</v>
      </c>
    </row>
    <row r="192" spans="1:8">
      <c r="A192">
        <v>192</v>
      </c>
      <c r="B192" s="114"/>
      <c r="C192" s="115" t="s">
        <v>254</v>
      </c>
    </row>
    <row r="193" spans="1:13" ht="15">
      <c r="A193">
        <v>193</v>
      </c>
      <c r="B193" s="114"/>
      <c r="C193" s="116">
        <v>220500</v>
      </c>
      <c r="D193" s="1" t="s">
        <v>179</v>
      </c>
      <c r="E193" t="s">
        <v>271</v>
      </c>
      <c r="G193" t="s">
        <v>269</v>
      </c>
      <c r="H193" t="s">
        <v>274</v>
      </c>
      <c r="M193" s="1" t="s">
        <v>180</v>
      </c>
    </row>
    <row r="194" spans="1:13" ht="15">
      <c r="A194">
        <v>194</v>
      </c>
      <c r="B194" s="114"/>
      <c r="C194" s="116">
        <v>220510</v>
      </c>
      <c r="D194" s="1" t="s">
        <v>181</v>
      </c>
      <c r="E194" t="s">
        <v>271</v>
      </c>
      <c r="G194" t="s">
        <v>269</v>
      </c>
      <c r="H194" t="s">
        <v>274</v>
      </c>
      <c r="M194" s="1" t="s">
        <v>182</v>
      </c>
    </row>
    <row r="195" spans="1:13" ht="15">
      <c r="A195">
        <v>195</v>
      </c>
      <c r="B195" s="114" t="s">
        <v>258</v>
      </c>
      <c r="C195" s="116">
        <v>220520</v>
      </c>
      <c r="D195" s="1" t="s">
        <v>183</v>
      </c>
      <c r="E195" t="s">
        <v>271</v>
      </c>
      <c r="G195" t="s">
        <v>269</v>
      </c>
      <c r="H195" t="s">
        <v>274</v>
      </c>
      <c r="M195" s="1" t="s">
        <v>184</v>
      </c>
    </row>
    <row r="196" spans="1:13" ht="15">
      <c r="A196">
        <v>196</v>
      </c>
      <c r="B196" s="114">
        <v>20</v>
      </c>
      <c r="C196" s="116">
        <v>220530</v>
      </c>
      <c r="D196" s="1" t="s">
        <v>185</v>
      </c>
      <c r="E196" t="s">
        <v>271</v>
      </c>
      <c r="G196" t="s">
        <v>269</v>
      </c>
      <c r="H196" t="s">
        <v>274</v>
      </c>
      <c r="M196" s="1" t="s">
        <v>186</v>
      </c>
    </row>
    <row r="197" spans="1:13" ht="15">
      <c r="A197">
        <v>197</v>
      </c>
      <c r="B197" s="114"/>
      <c r="C197" s="116">
        <v>220540</v>
      </c>
      <c r="D197" s="1" t="s">
        <v>187</v>
      </c>
      <c r="E197" t="s">
        <v>271</v>
      </c>
      <c r="G197" t="s">
        <v>269</v>
      </c>
      <c r="H197" t="s">
        <v>274</v>
      </c>
      <c r="M197" s="1" t="s">
        <v>188</v>
      </c>
    </row>
    <row r="198" spans="1:13" ht="15">
      <c r="A198">
        <v>198</v>
      </c>
      <c r="B198" s="114"/>
      <c r="C198" s="116">
        <v>220550</v>
      </c>
      <c r="D198" s="1" t="s">
        <v>189</v>
      </c>
      <c r="E198" t="s">
        <v>271</v>
      </c>
      <c r="G198" t="s">
        <v>269</v>
      </c>
      <c r="H198" t="s">
        <v>274</v>
      </c>
      <c r="M198" s="1" t="s">
        <v>190</v>
      </c>
    </row>
    <row r="199" spans="1:13" ht="15">
      <c r="A199">
        <v>199</v>
      </c>
      <c r="B199" s="114"/>
      <c r="C199" s="116">
        <v>220560</v>
      </c>
      <c r="D199" s="1" t="s">
        <v>191</v>
      </c>
      <c r="E199">
        <v>2300022</v>
      </c>
      <c r="F199">
        <v>137</v>
      </c>
      <c r="G199" s="1" t="s">
        <v>137</v>
      </c>
      <c r="H199" s="1" t="s">
        <v>138</v>
      </c>
      <c r="I199" t="s">
        <v>276</v>
      </c>
      <c r="J199" t="s">
        <v>279</v>
      </c>
      <c r="M199" s="1" t="s">
        <v>192</v>
      </c>
    </row>
    <row r="200" spans="1:13" ht="15">
      <c r="A200">
        <v>200</v>
      </c>
      <c r="B200" s="114"/>
      <c r="C200" s="116">
        <v>220570</v>
      </c>
      <c r="D200" s="1" t="s">
        <v>193</v>
      </c>
      <c r="E200">
        <v>2300042</v>
      </c>
      <c r="F200">
        <v>149</v>
      </c>
      <c r="G200" s="1" t="s">
        <v>157</v>
      </c>
      <c r="H200" s="1" t="s">
        <v>158</v>
      </c>
      <c r="I200" t="s">
        <v>276</v>
      </c>
      <c r="J200" t="s">
        <v>279</v>
      </c>
      <c r="M200" s="1" t="s">
        <v>194</v>
      </c>
    </row>
    <row r="201" spans="1:13" ht="15">
      <c r="A201">
        <v>201</v>
      </c>
      <c r="B201" s="114"/>
      <c r="C201" s="116"/>
      <c r="D201" s="1" t="s">
        <v>195</v>
      </c>
      <c r="M201" s="1" t="s">
        <v>196</v>
      </c>
    </row>
    <row r="202" spans="1:13" ht="15">
      <c r="A202">
        <v>202</v>
      </c>
      <c r="B202" s="114"/>
      <c r="C202" s="116">
        <v>222500</v>
      </c>
      <c r="D202" s="1" t="s">
        <v>197</v>
      </c>
      <c r="E202" t="s">
        <v>271</v>
      </c>
      <c r="G202" t="s">
        <v>269</v>
      </c>
      <c r="H202" t="s">
        <v>274</v>
      </c>
      <c r="M202" s="1" t="s">
        <v>198</v>
      </c>
    </row>
    <row r="203" spans="1:13" ht="15">
      <c r="A203">
        <v>203</v>
      </c>
      <c r="B203" s="114"/>
      <c r="C203" s="116">
        <v>222510</v>
      </c>
      <c r="D203" s="1" t="s">
        <v>199</v>
      </c>
      <c r="E203" t="s">
        <v>271</v>
      </c>
      <c r="G203" t="s">
        <v>269</v>
      </c>
      <c r="H203" t="s">
        <v>274</v>
      </c>
      <c r="M203" s="1" t="s">
        <v>200</v>
      </c>
    </row>
    <row r="204" spans="1:13" ht="15">
      <c r="A204">
        <v>204</v>
      </c>
      <c r="B204" s="114" t="s">
        <v>258</v>
      </c>
      <c r="C204" s="116">
        <v>222520</v>
      </c>
      <c r="D204" s="1" t="s">
        <v>201</v>
      </c>
      <c r="E204" t="s">
        <v>271</v>
      </c>
      <c r="G204" t="s">
        <v>269</v>
      </c>
      <c r="H204" t="s">
        <v>274</v>
      </c>
      <c r="M204" s="1" t="s">
        <v>202</v>
      </c>
    </row>
    <row r="205" spans="1:13" ht="15">
      <c r="A205">
        <v>205</v>
      </c>
      <c r="B205" s="114">
        <v>22</v>
      </c>
      <c r="C205" s="116">
        <v>222530</v>
      </c>
      <c r="D205" s="1" t="s">
        <v>203</v>
      </c>
      <c r="E205" t="s">
        <v>271</v>
      </c>
      <c r="G205" t="s">
        <v>269</v>
      </c>
      <c r="H205" t="s">
        <v>274</v>
      </c>
      <c r="M205" s="1" t="s">
        <v>204</v>
      </c>
    </row>
    <row r="206" spans="1:13" ht="15">
      <c r="A206">
        <v>206</v>
      </c>
      <c r="B206" s="114"/>
      <c r="C206" s="116">
        <v>222540</v>
      </c>
      <c r="D206" s="1" t="s">
        <v>205</v>
      </c>
      <c r="E206" t="s">
        <v>271</v>
      </c>
      <c r="G206" t="s">
        <v>269</v>
      </c>
      <c r="H206" t="s">
        <v>274</v>
      </c>
      <c r="M206" s="1" t="s">
        <v>206</v>
      </c>
    </row>
    <row r="207" spans="1:13" ht="15">
      <c r="A207">
        <v>207</v>
      </c>
      <c r="B207" s="114"/>
      <c r="C207" s="116">
        <v>222550</v>
      </c>
      <c r="D207" s="1" t="s">
        <v>207</v>
      </c>
      <c r="E207" t="s">
        <v>272</v>
      </c>
      <c r="F207">
        <v>142</v>
      </c>
      <c r="G207" t="s">
        <v>277</v>
      </c>
      <c r="H207" t="s">
        <v>280</v>
      </c>
      <c r="I207" t="s">
        <v>276</v>
      </c>
      <c r="J207" t="s">
        <v>279</v>
      </c>
      <c r="M207" s="1" t="s">
        <v>208</v>
      </c>
    </row>
    <row r="208" spans="1:13" ht="15">
      <c r="A208">
        <v>208</v>
      </c>
      <c r="B208" s="114"/>
      <c r="C208" s="116">
        <v>222560</v>
      </c>
      <c r="D208" s="1" t="s">
        <v>209</v>
      </c>
      <c r="E208">
        <v>2300042</v>
      </c>
      <c r="F208">
        <v>149</v>
      </c>
      <c r="G208" s="1" t="s">
        <v>157</v>
      </c>
      <c r="H208" s="1" t="s">
        <v>158</v>
      </c>
      <c r="I208" t="s">
        <v>276</v>
      </c>
      <c r="J208" t="s">
        <v>279</v>
      </c>
      <c r="M208" s="1" t="s">
        <v>210</v>
      </c>
    </row>
    <row r="209" spans="1:13" ht="15">
      <c r="A209">
        <v>209</v>
      </c>
      <c r="B209" s="114"/>
      <c r="C209" s="116">
        <v>222570</v>
      </c>
      <c r="D209" s="1" t="s">
        <v>211</v>
      </c>
      <c r="E209">
        <v>2300080</v>
      </c>
      <c r="F209">
        <v>159</v>
      </c>
      <c r="G209" s="1" t="s">
        <v>179</v>
      </c>
      <c r="H209" s="1" t="s">
        <v>180</v>
      </c>
      <c r="M209" s="1" t="s">
        <v>212</v>
      </c>
    </row>
    <row r="210" spans="1:13">
      <c r="A210">
        <v>210</v>
      </c>
      <c r="B210" s="114"/>
      <c r="C210" s="116"/>
    </row>
    <row r="211" spans="1:13" ht="15">
      <c r="A211">
        <v>211</v>
      </c>
      <c r="B211" s="114"/>
      <c r="C211" s="116">
        <v>224500</v>
      </c>
      <c r="D211" s="1" t="s">
        <v>127</v>
      </c>
      <c r="E211" t="s">
        <v>271</v>
      </c>
      <c r="G211" t="s">
        <v>269</v>
      </c>
      <c r="H211" t="s">
        <v>281</v>
      </c>
      <c r="M211" s="1" t="s">
        <v>128</v>
      </c>
    </row>
    <row r="212" spans="1:13" ht="15">
      <c r="A212">
        <v>212</v>
      </c>
      <c r="B212" s="114"/>
      <c r="C212" s="116">
        <v>224510</v>
      </c>
      <c r="D212" s="1" t="s">
        <v>129</v>
      </c>
      <c r="E212" t="s">
        <v>271</v>
      </c>
      <c r="G212" t="s">
        <v>269</v>
      </c>
      <c r="H212" t="s">
        <v>281</v>
      </c>
      <c r="M212" s="1" t="s">
        <v>130</v>
      </c>
    </row>
    <row r="213" spans="1:13" ht="15">
      <c r="A213">
        <v>213</v>
      </c>
      <c r="B213" s="114" t="s">
        <v>258</v>
      </c>
      <c r="C213" s="116">
        <v>224520</v>
      </c>
      <c r="D213" s="1" t="s">
        <v>131</v>
      </c>
      <c r="E213">
        <v>2300022</v>
      </c>
      <c r="F213">
        <v>137</v>
      </c>
      <c r="G213" s="1" t="s">
        <v>137</v>
      </c>
      <c r="H213" s="1" t="s">
        <v>138</v>
      </c>
      <c r="I213" t="s">
        <v>276</v>
      </c>
      <c r="J213" t="s">
        <v>279</v>
      </c>
      <c r="M213" s="1" t="s">
        <v>132</v>
      </c>
    </row>
    <row r="214" spans="1:13" ht="15">
      <c r="A214">
        <v>214</v>
      </c>
      <c r="B214" s="114">
        <v>24</v>
      </c>
      <c r="C214" s="116">
        <v>224530</v>
      </c>
      <c r="D214" s="1" t="s">
        <v>137</v>
      </c>
      <c r="E214">
        <v>2300042</v>
      </c>
      <c r="F214">
        <v>149</v>
      </c>
      <c r="G214" s="1" t="s">
        <v>157</v>
      </c>
      <c r="H214" s="1" t="s">
        <v>158</v>
      </c>
      <c r="I214" t="s">
        <v>276</v>
      </c>
      <c r="J214" t="s">
        <v>279</v>
      </c>
      <c r="M214" s="1" t="s">
        <v>138</v>
      </c>
    </row>
    <row r="215" spans="1:13" ht="15">
      <c r="A215">
        <v>215</v>
      </c>
      <c r="B215" s="114"/>
      <c r="C215" s="116">
        <v>224540</v>
      </c>
      <c r="D215" s="1" t="s">
        <v>153</v>
      </c>
      <c r="E215">
        <v>2300080</v>
      </c>
      <c r="F215">
        <v>159</v>
      </c>
      <c r="G215" s="1" t="s">
        <v>179</v>
      </c>
      <c r="H215" s="1" t="s">
        <v>180</v>
      </c>
      <c r="I215" t="s">
        <v>276</v>
      </c>
      <c r="J215" t="s">
        <v>279</v>
      </c>
      <c r="M215" s="1" t="s">
        <v>154</v>
      </c>
    </row>
    <row r="216" spans="1:13" ht="15">
      <c r="A216">
        <v>216</v>
      </c>
      <c r="B216" s="114"/>
      <c r="C216" s="116">
        <v>224550</v>
      </c>
      <c r="D216" s="1" t="s">
        <v>155</v>
      </c>
      <c r="E216">
        <v>2300109</v>
      </c>
      <c r="F216">
        <v>169</v>
      </c>
      <c r="G216" s="1" t="s">
        <v>237</v>
      </c>
      <c r="H216" s="1" t="s">
        <v>238</v>
      </c>
      <c r="M216" s="1" t="s">
        <v>156</v>
      </c>
    </row>
    <row r="217" spans="1:13" ht="15">
      <c r="A217">
        <v>217</v>
      </c>
      <c r="B217" s="114"/>
      <c r="C217" s="116">
        <v>224560</v>
      </c>
      <c r="D217" s="1" t="s">
        <v>157</v>
      </c>
      <c r="E217">
        <v>2300002</v>
      </c>
      <c r="F217">
        <v>157</v>
      </c>
      <c r="G217" s="1" t="s">
        <v>105</v>
      </c>
      <c r="H217" s="1" t="s">
        <v>106</v>
      </c>
      <c r="M217" s="1" t="s">
        <v>158</v>
      </c>
    </row>
    <row r="218" spans="1:13" ht="15">
      <c r="A218">
        <v>218</v>
      </c>
      <c r="B218" s="114"/>
      <c r="C218" s="116">
        <v>224570</v>
      </c>
      <c r="D218" s="1" t="s">
        <v>159</v>
      </c>
      <c r="E218">
        <v>2300081</v>
      </c>
      <c r="F218">
        <v>192</v>
      </c>
      <c r="G218" s="1" t="s">
        <v>181</v>
      </c>
      <c r="H218" s="1" t="s">
        <v>182</v>
      </c>
      <c r="M218" s="1" t="s">
        <v>160</v>
      </c>
    </row>
    <row r="219" spans="1:13" ht="15">
      <c r="A219">
        <v>219</v>
      </c>
      <c r="B219" s="114"/>
      <c r="C219" s="116"/>
      <c r="D219" s="1" t="s">
        <v>161</v>
      </c>
      <c r="M219" s="1" t="s">
        <v>162</v>
      </c>
    </row>
    <row r="220" spans="1:13" ht="15">
      <c r="A220">
        <v>220</v>
      </c>
      <c r="B220" s="114"/>
      <c r="C220" s="116">
        <v>225500</v>
      </c>
      <c r="D220" s="1" t="s">
        <v>163</v>
      </c>
      <c r="E220">
        <v>2300022</v>
      </c>
      <c r="F220">
        <v>137</v>
      </c>
      <c r="G220" s="1" t="s">
        <v>137</v>
      </c>
      <c r="H220" s="1" t="s">
        <v>138</v>
      </c>
      <c r="I220" t="s">
        <v>276</v>
      </c>
      <c r="J220" t="s">
        <v>279</v>
      </c>
      <c r="M220" s="1" t="s">
        <v>164</v>
      </c>
    </row>
    <row r="221" spans="1:13" ht="15">
      <c r="A221">
        <v>221</v>
      </c>
      <c r="B221" s="114" t="s">
        <v>258</v>
      </c>
      <c r="C221" s="116">
        <v>225510</v>
      </c>
      <c r="D221" s="1" t="s">
        <v>165</v>
      </c>
      <c r="E221" t="s">
        <v>272</v>
      </c>
      <c r="F221">
        <v>135</v>
      </c>
      <c r="G221" t="s">
        <v>277</v>
      </c>
      <c r="H221" t="s">
        <v>278</v>
      </c>
      <c r="I221" t="s">
        <v>276</v>
      </c>
      <c r="J221" t="s">
        <v>279</v>
      </c>
      <c r="M221" s="1" t="s">
        <v>166</v>
      </c>
    </row>
    <row r="222" spans="1:13" ht="15">
      <c r="A222">
        <v>222</v>
      </c>
      <c r="B222" s="114">
        <v>25</v>
      </c>
      <c r="C222" s="116">
        <v>225520</v>
      </c>
      <c r="D222" s="1" t="s">
        <v>167</v>
      </c>
      <c r="E222">
        <v>2300002</v>
      </c>
      <c r="F222">
        <v>157</v>
      </c>
      <c r="G222" s="1" t="s">
        <v>105</v>
      </c>
      <c r="H222" s="1" t="s">
        <v>106</v>
      </c>
      <c r="I222" t="s">
        <v>276</v>
      </c>
      <c r="J222" t="s">
        <v>279</v>
      </c>
      <c r="M222" s="1" t="s">
        <v>168</v>
      </c>
    </row>
    <row r="223" spans="1:13" ht="15">
      <c r="A223">
        <v>223</v>
      </c>
      <c r="B223" s="114"/>
      <c r="C223" s="116">
        <v>225530</v>
      </c>
      <c r="D223" s="1" t="s">
        <v>173</v>
      </c>
      <c r="E223">
        <v>2300080</v>
      </c>
      <c r="F223">
        <v>159</v>
      </c>
      <c r="G223" s="1" t="s">
        <v>179</v>
      </c>
      <c r="H223" s="1" t="s">
        <v>180</v>
      </c>
      <c r="I223" t="s">
        <v>276</v>
      </c>
      <c r="J223" t="s">
        <v>279</v>
      </c>
      <c r="M223" s="1" t="s">
        <v>174</v>
      </c>
    </row>
    <row r="224" spans="1:13" ht="15">
      <c r="A224">
        <v>224</v>
      </c>
      <c r="B224" s="114"/>
      <c r="C224" s="116">
        <v>225540</v>
      </c>
      <c r="D224" s="1" t="s">
        <v>177</v>
      </c>
      <c r="E224">
        <v>2300109</v>
      </c>
      <c r="F224">
        <v>169</v>
      </c>
      <c r="G224" s="1" t="s">
        <v>237</v>
      </c>
      <c r="H224" s="1" t="s">
        <v>238</v>
      </c>
      <c r="M224" s="1" t="s">
        <v>178</v>
      </c>
    </row>
    <row r="225" spans="1:13" ht="15">
      <c r="A225">
        <v>225</v>
      </c>
      <c r="B225" s="114"/>
      <c r="C225" s="116">
        <v>225550</v>
      </c>
      <c r="E225">
        <v>2300002</v>
      </c>
      <c r="F225">
        <v>157</v>
      </c>
      <c r="G225" s="1" t="s">
        <v>105</v>
      </c>
      <c r="H225" s="1" t="s">
        <v>106</v>
      </c>
    </row>
    <row r="226" spans="1:13" ht="15">
      <c r="A226">
        <v>226</v>
      </c>
      <c r="B226" s="114"/>
      <c r="C226" s="116">
        <v>225560</v>
      </c>
      <c r="D226" s="1" t="s">
        <v>101</v>
      </c>
      <c r="E226">
        <v>2300081</v>
      </c>
      <c r="F226">
        <v>192</v>
      </c>
      <c r="G226" s="1" t="s">
        <v>181</v>
      </c>
      <c r="H226" s="1" t="s">
        <v>182</v>
      </c>
      <c r="M226" s="1" t="s">
        <v>102</v>
      </c>
    </row>
    <row r="227" spans="1:13" ht="15">
      <c r="A227">
        <v>227</v>
      </c>
      <c r="B227" s="114"/>
      <c r="C227" s="116">
        <v>225570</v>
      </c>
      <c r="D227" s="1" t="s">
        <v>103</v>
      </c>
      <c r="E227">
        <v>2300041</v>
      </c>
      <c r="F227">
        <v>199</v>
      </c>
      <c r="G227" s="1" t="s">
        <v>155</v>
      </c>
      <c r="H227" s="1" t="s">
        <v>156</v>
      </c>
      <c r="M227" s="1" t="s">
        <v>104</v>
      </c>
    </row>
    <row r="228" spans="1:13" ht="15">
      <c r="A228">
        <v>228</v>
      </c>
      <c r="B228" s="114"/>
      <c r="C228" s="116"/>
      <c r="D228" s="1" t="s">
        <v>105</v>
      </c>
      <c r="M228" s="1" t="s">
        <v>106</v>
      </c>
    </row>
    <row r="229" spans="1:13" ht="15">
      <c r="A229">
        <v>229</v>
      </c>
      <c r="B229" s="114"/>
      <c r="C229" s="116">
        <v>226500</v>
      </c>
      <c r="D229" s="1" t="s">
        <v>107</v>
      </c>
      <c r="E229">
        <v>2300042</v>
      </c>
      <c r="F229">
        <v>149</v>
      </c>
      <c r="G229" s="1" t="s">
        <v>157</v>
      </c>
      <c r="H229" s="1" t="s">
        <v>158</v>
      </c>
      <c r="I229" t="s">
        <v>276</v>
      </c>
      <c r="J229" t="s">
        <v>279</v>
      </c>
      <c r="M229" s="1" t="s">
        <v>108</v>
      </c>
    </row>
    <row r="230" spans="1:13" ht="15">
      <c r="A230">
        <v>230</v>
      </c>
      <c r="B230" s="114" t="s">
        <v>258</v>
      </c>
      <c r="C230" s="116">
        <v>226510</v>
      </c>
      <c r="D230" s="1" t="s">
        <v>109</v>
      </c>
      <c r="E230">
        <v>2300002</v>
      </c>
      <c r="F230">
        <v>157</v>
      </c>
      <c r="G230" s="1" t="s">
        <v>105</v>
      </c>
      <c r="H230" s="1" t="s">
        <v>106</v>
      </c>
      <c r="I230" t="s">
        <v>276</v>
      </c>
      <c r="J230" t="s">
        <v>279</v>
      </c>
      <c r="M230" s="1" t="s">
        <v>110</v>
      </c>
    </row>
    <row r="231" spans="1:13" ht="15">
      <c r="A231">
        <v>231</v>
      </c>
      <c r="B231" s="114">
        <v>26</v>
      </c>
      <c r="C231" s="116">
        <v>226520</v>
      </c>
      <c r="D231" s="1" t="s">
        <v>111</v>
      </c>
      <c r="E231">
        <v>2300109</v>
      </c>
      <c r="F231">
        <v>169</v>
      </c>
      <c r="G231" s="1" t="s">
        <v>237</v>
      </c>
      <c r="H231" s="1" t="s">
        <v>238</v>
      </c>
      <c r="M231" s="1" t="s">
        <v>112</v>
      </c>
    </row>
    <row r="232" spans="1:13" ht="15">
      <c r="A232">
        <v>232</v>
      </c>
      <c r="B232" s="114"/>
      <c r="C232" s="116">
        <v>226530</v>
      </c>
      <c r="D232" s="1" t="s">
        <v>113</v>
      </c>
      <c r="E232">
        <v>2300040</v>
      </c>
      <c r="F232">
        <v>173.5</v>
      </c>
      <c r="G232" s="1" t="s">
        <v>153</v>
      </c>
      <c r="H232" s="1" t="s">
        <v>154</v>
      </c>
      <c r="M232" s="1" t="s">
        <v>114</v>
      </c>
    </row>
    <row r="233" spans="1:13" ht="15">
      <c r="A233">
        <v>233</v>
      </c>
      <c r="B233" s="114"/>
      <c r="C233" s="116">
        <v>226540</v>
      </c>
      <c r="D233" s="1" t="s">
        <v>117</v>
      </c>
      <c r="E233">
        <v>2300044</v>
      </c>
      <c r="F233">
        <v>184</v>
      </c>
      <c r="G233" s="1" t="s">
        <v>161</v>
      </c>
      <c r="H233" s="1" t="s">
        <v>162</v>
      </c>
      <c r="M233" s="1" t="s">
        <v>118</v>
      </c>
    </row>
    <row r="234" spans="1:13" ht="15">
      <c r="A234">
        <v>234</v>
      </c>
      <c r="B234" s="114"/>
      <c r="C234" s="116">
        <v>226550</v>
      </c>
      <c r="D234" s="1" t="s">
        <v>127</v>
      </c>
      <c r="E234">
        <v>2300081</v>
      </c>
      <c r="F234">
        <v>192</v>
      </c>
      <c r="G234" s="1" t="s">
        <v>181</v>
      </c>
      <c r="H234" s="1" t="s">
        <v>182</v>
      </c>
      <c r="M234" s="1" t="s">
        <v>128</v>
      </c>
    </row>
    <row r="235" spans="1:13" ht="15">
      <c r="A235">
        <v>235</v>
      </c>
      <c r="B235" s="114"/>
      <c r="C235" s="116">
        <v>226560</v>
      </c>
      <c r="E235">
        <v>2300082</v>
      </c>
      <c r="F235">
        <v>207</v>
      </c>
      <c r="G235" s="1" t="s">
        <v>183</v>
      </c>
      <c r="H235" s="1" t="s">
        <v>184</v>
      </c>
    </row>
    <row r="236" spans="1:13" ht="15">
      <c r="A236">
        <v>236</v>
      </c>
      <c r="B236" s="114"/>
      <c r="C236" s="116">
        <v>226570</v>
      </c>
      <c r="E236">
        <v>3200083</v>
      </c>
      <c r="F236">
        <v>214</v>
      </c>
      <c r="G236" s="1" t="s">
        <v>185</v>
      </c>
      <c r="H236" s="1" t="s">
        <v>186</v>
      </c>
    </row>
    <row r="237" spans="1:13">
      <c r="A237">
        <v>237</v>
      </c>
      <c r="B237" s="114"/>
      <c r="C237" s="117"/>
    </row>
    <row r="238" spans="1:13">
      <c r="A238">
        <v>238</v>
      </c>
      <c r="B238" s="114"/>
      <c r="C238" s="117"/>
    </row>
    <row r="239" spans="1:13">
      <c r="A239">
        <v>239</v>
      </c>
      <c r="B239" s="114"/>
      <c r="C239" s="115" t="s">
        <v>255</v>
      </c>
    </row>
    <row r="240" spans="1:13">
      <c r="A240">
        <v>240</v>
      </c>
      <c r="B240" s="114"/>
      <c r="C240" s="116">
        <v>220600</v>
      </c>
      <c r="I240" t="s">
        <v>291</v>
      </c>
      <c r="J240" t="s">
        <v>292</v>
      </c>
    </row>
    <row r="241" spans="1:10">
      <c r="A241">
        <v>241</v>
      </c>
      <c r="B241" s="114"/>
      <c r="C241" s="116">
        <v>220610</v>
      </c>
      <c r="I241" t="s">
        <v>291</v>
      </c>
      <c r="J241" t="s">
        <v>292</v>
      </c>
    </row>
    <row r="242" spans="1:10">
      <c r="A242">
        <v>242</v>
      </c>
      <c r="B242" s="114" t="s">
        <v>258</v>
      </c>
      <c r="C242" s="116">
        <v>220620</v>
      </c>
      <c r="I242" t="s">
        <v>291</v>
      </c>
      <c r="J242" t="s">
        <v>292</v>
      </c>
    </row>
    <row r="243" spans="1:10">
      <c r="A243">
        <v>243</v>
      </c>
      <c r="B243" s="114">
        <v>20</v>
      </c>
      <c r="C243" s="116">
        <v>220630</v>
      </c>
      <c r="I243" t="s">
        <v>291</v>
      </c>
      <c r="J243" t="s">
        <v>292</v>
      </c>
    </row>
    <row r="244" spans="1:10">
      <c r="A244">
        <v>244</v>
      </c>
      <c r="B244" s="114"/>
      <c r="C244" s="116">
        <v>220640</v>
      </c>
      <c r="I244" t="s">
        <v>291</v>
      </c>
      <c r="J244" t="s">
        <v>292</v>
      </c>
    </row>
    <row r="245" spans="1:10">
      <c r="A245">
        <v>245</v>
      </c>
      <c r="B245" s="114"/>
      <c r="C245" s="116">
        <v>220650</v>
      </c>
      <c r="I245" t="s">
        <v>291</v>
      </c>
      <c r="J245" t="s">
        <v>292</v>
      </c>
    </row>
    <row r="246" spans="1:10">
      <c r="A246">
        <v>246</v>
      </c>
      <c r="B246" s="114"/>
      <c r="C246" s="116">
        <v>220660</v>
      </c>
      <c r="I246" t="s">
        <v>291</v>
      </c>
      <c r="J246" t="s">
        <v>292</v>
      </c>
    </row>
    <row r="247" spans="1:10">
      <c r="A247">
        <v>247</v>
      </c>
      <c r="B247" s="114"/>
      <c r="C247" s="116">
        <v>220670</v>
      </c>
      <c r="I247" t="s">
        <v>291</v>
      </c>
      <c r="J247" t="s">
        <v>292</v>
      </c>
    </row>
    <row r="248" spans="1:10">
      <c r="A248">
        <v>248</v>
      </c>
      <c r="B248" s="114"/>
      <c r="C248" s="116"/>
      <c r="I248" t="s">
        <v>291</v>
      </c>
      <c r="J248" t="s">
        <v>292</v>
      </c>
    </row>
    <row r="249" spans="1:10">
      <c r="A249">
        <v>249</v>
      </c>
      <c r="B249" s="114"/>
      <c r="C249" s="116">
        <v>222600</v>
      </c>
      <c r="I249" t="s">
        <v>291</v>
      </c>
      <c r="J249" t="s">
        <v>292</v>
      </c>
    </row>
    <row r="250" spans="1:10">
      <c r="A250">
        <v>250</v>
      </c>
      <c r="B250" s="114"/>
      <c r="C250" s="116">
        <v>222610</v>
      </c>
      <c r="I250" t="s">
        <v>291</v>
      </c>
      <c r="J250" t="s">
        <v>292</v>
      </c>
    </row>
    <row r="251" spans="1:10">
      <c r="A251">
        <v>251</v>
      </c>
      <c r="B251" s="114" t="s">
        <v>258</v>
      </c>
      <c r="C251" s="116">
        <v>222620</v>
      </c>
      <c r="I251" t="s">
        <v>291</v>
      </c>
      <c r="J251" t="s">
        <v>292</v>
      </c>
    </row>
    <row r="252" spans="1:10">
      <c r="A252">
        <v>252</v>
      </c>
      <c r="B252" s="114">
        <v>22</v>
      </c>
      <c r="C252" s="116">
        <v>222630</v>
      </c>
      <c r="I252" t="s">
        <v>291</v>
      </c>
      <c r="J252" t="s">
        <v>292</v>
      </c>
    </row>
    <row r="253" spans="1:10">
      <c r="A253">
        <v>253</v>
      </c>
      <c r="B253" s="114"/>
      <c r="C253" s="116">
        <v>222640</v>
      </c>
      <c r="I253" t="s">
        <v>291</v>
      </c>
      <c r="J253" t="s">
        <v>292</v>
      </c>
    </row>
    <row r="254" spans="1:10">
      <c r="A254">
        <v>254</v>
      </c>
      <c r="B254" s="114"/>
      <c r="C254" s="116">
        <v>222650</v>
      </c>
      <c r="I254" t="s">
        <v>291</v>
      </c>
      <c r="J254" t="s">
        <v>292</v>
      </c>
    </row>
    <row r="255" spans="1:10">
      <c r="A255">
        <v>255</v>
      </c>
      <c r="B255" s="114"/>
      <c r="C255" s="116">
        <v>222660</v>
      </c>
      <c r="I255" t="s">
        <v>291</v>
      </c>
      <c r="J255" t="s">
        <v>292</v>
      </c>
    </row>
    <row r="256" spans="1:10">
      <c r="A256">
        <v>256</v>
      </c>
      <c r="B256" s="114"/>
      <c r="C256" s="116">
        <v>222670</v>
      </c>
      <c r="I256" t="s">
        <v>291</v>
      </c>
      <c r="J256" t="s">
        <v>292</v>
      </c>
    </row>
    <row r="257" spans="1:10">
      <c r="A257">
        <v>257</v>
      </c>
      <c r="B257" s="114"/>
      <c r="C257" s="116"/>
      <c r="I257" t="s">
        <v>291</v>
      </c>
      <c r="J257" t="s">
        <v>292</v>
      </c>
    </row>
    <row r="258" spans="1:10">
      <c r="A258">
        <v>258</v>
      </c>
      <c r="B258" s="114"/>
      <c r="C258" s="116">
        <v>224600</v>
      </c>
      <c r="I258" t="s">
        <v>291</v>
      </c>
      <c r="J258" t="s">
        <v>292</v>
      </c>
    </row>
    <row r="259" spans="1:10">
      <c r="A259">
        <v>259</v>
      </c>
      <c r="B259" s="114"/>
      <c r="C259" s="116">
        <v>224610</v>
      </c>
      <c r="I259" t="s">
        <v>291</v>
      </c>
      <c r="J259" t="s">
        <v>292</v>
      </c>
    </row>
    <row r="260" spans="1:10">
      <c r="A260">
        <v>260</v>
      </c>
      <c r="B260" s="114" t="s">
        <v>258</v>
      </c>
      <c r="C260" s="116">
        <v>224620</v>
      </c>
      <c r="I260" t="s">
        <v>291</v>
      </c>
      <c r="J260" t="s">
        <v>292</v>
      </c>
    </row>
    <row r="261" spans="1:10">
      <c r="A261">
        <v>261</v>
      </c>
      <c r="B261" s="114">
        <v>24</v>
      </c>
      <c r="C261" s="116">
        <v>224630</v>
      </c>
      <c r="I261" t="s">
        <v>291</v>
      </c>
      <c r="J261" t="s">
        <v>292</v>
      </c>
    </row>
    <row r="262" spans="1:10">
      <c r="A262">
        <v>262</v>
      </c>
      <c r="B262" s="114"/>
      <c r="C262" s="116">
        <v>224640</v>
      </c>
      <c r="I262" t="s">
        <v>291</v>
      </c>
      <c r="J262" t="s">
        <v>292</v>
      </c>
    </row>
    <row r="263" spans="1:10">
      <c r="A263">
        <v>263</v>
      </c>
      <c r="B263" s="114"/>
      <c r="C263" s="116">
        <v>224650</v>
      </c>
      <c r="I263" t="s">
        <v>291</v>
      </c>
      <c r="J263" t="s">
        <v>292</v>
      </c>
    </row>
    <row r="264" spans="1:10">
      <c r="A264">
        <v>264</v>
      </c>
      <c r="B264" s="114"/>
      <c r="C264" s="116">
        <v>224660</v>
      </c>
      <c r="I264" t="s">
        <v>291</v>
      </c>
      <c r="J264" t="s">
        <v>292</v>
      </c>
    </row>
    <row r="265" spans="1:10">
      <c r="A265">
        <v>265</v>
      </c>
      <c r="B265" s="114"/>
      <c r="C265" s="116">
        <v>224670</v>
      </c>
      <c r="I265" t="s">
        <v>291</v>
      </c>
      <c r="J265" t="s">
        <v>292</v>
      </c>
    </row>
    <row r="266" spans="1:10">
      <c r="A266">
        <v>266</v>
      </c>
      <c r="B266" s="114"/>
      <c r="C266" s="116"/>
      <c r="I266" t="s">
        <v>291</v>
      </c>
      <c r="J266" t="s">
        <v>292</v>
      </c>
    </row>
    <row r="267" spans="1:10">
      <c r="A267">
        <v>267</v>
      </c>
      <c r="B267" s="114"/>
      <c r="C267" s="116">
        <v>225600</v>
      </c>
      <c r="I267" t="s">
        <v>291</v>
      </c>
      <c r="J267" t="s">
        <v>292</v>
      </c>
    </row>
    <row r="268" spans="1:10">
      <c r="A268">
        <v>268</v>
      </c>
      <c r="B268" s="114" t="s">
        <v>258</v>
      </c>
      <c r="C268" s="116">
        <v>225610</v>
      </c>
      <c r="I268" t="s">
        <v>291</v>
      </c>
      <c r="J268" t="s">
        <v>292</v>
      </c>
    </row>
    <row r="269" spans="1:10">
      <c r="A269">
        <v>269</v>
      </c>
      <c r="B269" s="114">
        <v>25</v>
      </c>
      <c r="C269" s="116">
        <v>225620</v>
      </c>
      <c r="I269" t="s">
        <v>291</v>
      </c>
      <c r="J269" t="s">
        <v>292</v>
      </c>
    </row>
    <row r="270" spans="1:10">
      <c r="A270">
        <v>270</v>
      </c>
      <c r="B270" s="114"/>
      <c r="C270" s="116">
        <v>225630</v>
      </c>
      <c r="I270" t="s">
        <v>291</v>
      </c>
      <c r="J270" t="s">
        <v>292</v>
      </c>
    </row>
    <row r="271" spans="1:10">
      <c r="A271">
        <v>271</v>
      </c>
      <c r="B271" s="114"/>
      <c r="C271" s="116">
        <v>225640</v>
      </c>
      <c r="I271" t="s">
        <v>291</v>
      </c>
      <c r="J271" t="s">
        <v>292</v>
      </c>
    </row>
    <row r="272" spans="1:10">
      <c r="A272">
        <v>272</v>
      </c>
      <c r="B272" s="114"/>
      <c r="C272" s="116">
        <v>225650</v>
      </c>
      <c r="I272" t="s">
        <v>291</v>
      </c>
      <c r="J272" t="s">
        <v>292</v>
      </c>
    </row>
    <row r="273" spans="1:10">
      <c r="A273">
        <v>273</v>
      </c>
      <c r="B273" s="114"/>
      <c r="C273" s="116">
        <v>225660</v>
      </c>
      <c r="I273" t="s">
        <v>291</v>
      </c>
      <c r="J273" t="s">
        <v>292</v>
      </c>
    </row>
    <row r="274" spans="1:10">
      <c r="A274">
        <v>274</v>
      </c>
      <c r="B274" s="114"/>
      <c r="C274" s="116">
        <v>225670</v>
      </c>
      <c r="I274" t="s">
        <v>291</v>
      </c>
      <c r="J274" t="s">
        <v>292</v>
      </c>
    </row>
    <row r="275" spans="1:10">
      <c r="A275">
        <v>275</v>
      </c>
      <c r="B275" s="114"/>
      <c r="C275" s="116"/>
      <c r="I275" t="s">
        <v>291</v>
      </c>
      <c r="J275" t="s">
        <v>292</v>
      </c>
    </row>
    <row r="276" spans="1:10">
      <c r="A276">
        <v>276</v>
      </c>
      <c r="B276" s="114"/>
      <c r="C276" s="116">
        <v>226600</v>
      </c>
      <c r="I276" t="s">
        <v>291</v>
      </c>
      <c r="J276" t="s">
        <v>292</v>
      </c>
    </row>
    <row r="277" spans="1:10">
      <c r="A277">
        <v>277</v>
      </c>
      <c r="B277" s="114" t="s">
        <v>258</v>
      </c>
      <c r="C277" s="116">
        <v>226610</v>
      </c>
      <c r="I277" t="s">
        <v>291</v>
      </c>
      <c r="J277" t="s">
        <v>292</v>
      </c>
    </row>
    <row r="278" spans="1:10">
      <c r="A278">
        <v>278</v>
      </c>
      <c r="B278" s="114">
        <v>26</v>
      </c>
      <c r="C278" s="116">
        <v>226620</v>
      </c>
      <c r="I278" t="s">
        <v>291</v>
      </c>
      <c r="J278" t="s">
        <v>292</v>
      </c>
    </row>
    <row r="279" spans="1:10">
      <c r="A279">
        <v>279</v>
      </c>
      <c r="B279" s="114"/>
      <c r="C279" s="116">
        <v>226630</v>
      </c>
      <c r="I279" t="s">
        <v>291</v>
      </c>
      <c r="J279" t="s">
        <v>292</v>
      </c>
    </row>
    <row r="280" spans="1:10">
      <c r="A280">
        <v>280</v>
      </c>
      <c r="B280" s="114"/>
      <c r="C280" s="116">
        <v>226640</v>
      </c>
      <c r="I280" t="s">
        <v>291</v>
      </c>
      <c r="J280" t="s">
        <v>292</v>
      </c>
    </row>
    <row r="281" spans="1:10">
      <c r="A281">
        <v>281</v>
      </c>
      <c r="B281" s="114"/>
      <c r="C281" s="116">
        <v>226650</v>
      </c>
      <c r="I281" t="s">
        <v>291</v>
      </c>
      <c r="J281" t="s">
        <v>292</v>
      </c>
    </row>
    <row r="282" spans="1:10">
      <c r="A282">
        <v>282</v>
      </c>
      <c r="B282" s="114"/>
      <c r="C282" s="116">
        <v>226660</v>
      </c>
      <c r="I282" t="s">
        <v>291</v>
      </c>
      <c r="J282" t="s">
        <v>292</v>
      </c>
    </row>
    <row r="283" spans="1:10">
      <c r="A283">
        <v>283</v>
      </c>
      <c r="B283" s="114"/>
      <c r="C283" s="116">
        <v>226670</v>
      </c>
      <c r="I283" t="s">
        <v>291</v>
      </c>
      <c r="J283" t="s">
        <v>292</v>
      </c>
    </row>
    <row r="284" spans="1:10">
      <c r="A284">
        <v>284</v>
      </c>
    </row>
    <row r="288" spans="1:10">
      <c r="B288" s="35"/>
      <c r="C288" s="92"/>
    </row>
    <row r="289" spans="2:12" ht="15">
      <c r="B289" s="35"/>
      <c r="C289" s="34">
        <v>320300</v>
      </c>
      <c r="F289">
        <v>136</v>
      </c>
      <c r="G289" t="s">
        <v>277</v>
      </c>
      <c r="H289" t="s">
        <v>368</v>
      </c>
      <c r="K289" s="1"/>
      <c r="L289" s="1"/>
    </row>
    <row r="290" spans="2:12" ht="15">
      <c r="B290" s="35"/>
      <c r="C290" s="34">
        <v>320310</v>
      </c>
      <c r="D290">
        <v>2300086</v>
      </c>
      <c r="F290">
        <v>144</v>
      </c>
      <c r="G290" s="1" t="s">
        <v>191</v>
      </c>
      <c r="H290" s="1" t="s">
        <v>192</v>
      </c>
      <c r="K290" s="1"/>
      <c r="L290" s="1"/>
    </row>
    <row r="291" spans="2:12" ht="15">
      <c r="B291" s="35"/>
      <c r="C291" s="34">
        <v>320320</v>
      </c>
      <c r="D291">
        <v>2300088</v>
      </c>
      <c r="F291">
        <v>158</v>
      </c>
      <c r="G291" s="1" t="s">
        <v>195</v>
      </c>
      <c r="H291" s="1" t="s">
        <v>196</v>
      </c>
      <c r="K291" s="1"/>
      <c r="L291" s="1"/>
    </row>
    <row r="292" spans="2:12" ht="15">
      <c r="B292" s="35" t="s">
        <v>362</v>
      </c>
      <c r="C292" s="34">
        <v>320330</v>
      </c>
      <c r="D292">
        <v>2300089</v>
      </c>
      <c r="F292">
        <v>167</v>
      </c>
      <c r="G292" s="1" t="s">
        <v>197</v>
      </c>
      <c r="H292" s="1" t="s">
        <v>198</v>
      </c>
      <c r="K292"/>
    </row>
    <row r="293" spans="2:12" ht="15">
      <c r="B293" s="35">
        <v>20</v>
      </c>
      <c r="C293" s="34">
        <v>320340</v>
      </c>
      <c r="D293">
        <v>2300090</v>
      </c>
      <c r="F293">
        <v>177</v>
      </c>
      <c r="G293" s="1" t="s">
        <v>199</v>
      </c>
      <c r="H293" s="1" t="s">
        <v>200</v>
      </c>
      <c r="K293" s="1"/>
      <c r="L293" s="1"/>
    </row>
    <row r="294" spans="2:12" ht="15">
      <c r="B294" s="35"/>
      <c r="C294" s="34">
        <v>320350</v>
      </c>
      <c r="D294">
        <v>2300091</v>
      </c>
      <c r="F294">
        <v>183</v>
      </c>
      <c r="G294" s="1" t="s">
        <v>201</v>
      </c>
      <c r="H294" s="1" t="s">
        <v>202</v>
      </c>
      <c r="K294" s="1"/>
      <c r="L294" s="1"/>
    </row>
    <row r="295" spans="2:12" ht="15">
      <c r="B295" s="35"/>
      <c r="C295" s="34">
        <v>320360</v>
      </c>
      <c r="D295">
        <v>2300092</v>
      </c>
      <c r="F295">
        <v>192</v>
      </c>
      <c r="G295" s="1" t="s">
        <v>203</v>
      </c>
      <c r="H295" s="1" t="s">
        <v>204</v>
      </c>
      <c r="K295" s="1"/>
      <c r="L295" s="1"/>
    </row>
    <row r="296" spans="2:12" ht="15">
      <c r="B296" s="35"/>
      <c r="C296" s="34">
        <v>320370</v>
      </c>
      <c r="D296">
        <v>2300093</v>
      </c>
      <c r="F296">
        <v>209</v>
      </c>
      <c r="G296" s="1" t="s">
        <v>205</v>
      </c>
      <c r="H296" s="1" t="s">
        <v>206</v>
      </c>
      <c r="K296" s="1"/>
      <c r="L296" s="1"/>
    </row>
    <row r="297" spans="2:12" ht="15">
      <c r="B297" s="35"/>
      <c r="C297" s="34"/>
      <c r="K297" s="1"/>
      <c r="L297" s="1"/>
    </row>
    <row r="298" spans="2:12" ht="15">
      <c r="B298" s="35"/>
      <c r="C298" s="34">
        <v>322300</v>
      </c>
      <c r="D298">
        <v>2300088</v>
      </c>
      <c r="F298">
        <v>158</v>
      </c>
      <c r="G298" s="1" t="s">
        <v>195</v>
      </c>
      <c r="H298" s="1" t="s">
        <v>196</v>
      </c>
      <c r="K298" s="1"/>
      <c r="L298" s="1"/>
    </row>
    <row r="299" spans="2:12" ht="15">
      <c r="B299" s="35"/>
      <c r="C299" s="34">
        <v>322310</v>
      </c>
      <c r="D299">
        <v>2300089</v>
      </c>
      <c r="F299">
        <v>167</v>
      </c>
      <c r="G299" s="1" t="s">
        <v>197</v>
      </c>
      <c r="H299" s="1" t="s">
        <v>198</v>
      </c>
      <c r="K299" s="1"/>
      <c r="L299" s="1"/>
    </row>
    <row r="300" spans="2:12" ht="15">
      <c r="B300" s="35"/>
      <c r="C300" s="34">
        <v>322320</v>
      </c>
      <c r="D300">
        <v>2300090</v>
      </c>
      <c r="F300">
        <v>177</v>
      </c>
      <c r="G300" s="1" t="s">
        <v>199</v>
      </c>
      <c r="H300" s="1" t="s">
        <v>200</v>
      </c>
      <c r="K300" s="1"/>
      <c r="L300" s="1"/>
    </row>
    <row r="301" spans="2:12" ht="15">
      <c r="B301" s="35" t="s">
        <v>362</v>
      </c>
      <c r="C301" s="34">
        <v>322330</v>
      </c>
      <c r="D301">
        <v>2300092</v>
      </c>
      <c r="F301">
        <v>192</v>
      </c>
      <c r="G301" s="1" t="s">
        <v>203</v>
      </c>
      <c r="H301" s="1" t="s">
        <v>204</v>
      </c>
      <c r="K301"/>
    </row>
    <row r="302" spans="2:12" ht="15">
      <c r="B302" s="35">
        <v>22</v>
      </c>
      <c r="C302" s="34">
        <v>322340</v>
      </c>
      <c r="D302" t="s">
        <v>272</v>
      </c>
      <c r="F302">
        <v>192</v>
      </c>
      <c r="G302" t="s">
        <v>277</v>
      </c>
      <c r="H302" t="s">
        <v>370</v>
      </c>
      <c r="K302" s="1"/>
      <c r="L302" s="1"/>
    </row>
    <row r="303" spans="2:12" ht="15">
      <c r="B303" s="35"/>
      <c r="C303" s="34">
        <v>322350</v>
      </c>
      <c r="D303">
        <v>200093</v>
      </c>
      <c r="F303">
        <v>209</v>
      </c>
      <c r="G303" s="1" t="s">
        <v>205</v>
      </c>
      <c r="H303" s="1" t="s">
        <v>206</v>
      </c>
      <c r="K303" s="1"/>
      <c r="L303" s="1"/>
    </row>
    <row r="304" spans="2:12" ht="15">
      <c r="B304" s="35"/>
      <c r="C304" s="34">
        <v>322360</v>
      </c>
      <c r="D304" t="s">
        <v>259</v>
      </c>
      <c r="G304" t="s">
        <v>259</v>
      </c>
      <c r="H304" s="1" t="s">
        <v>270</v>
      </c>
      <c r="K304" s="1"/>
      <c r="L304" s="1"/>
    </row>
    <row r="305" spans="2:12" ht="15">
      <c r="B305" s="35"/>
      <c r="C305" s="34">
        <v>322370</v>
      </c>
      <c r="D305" t="s">
        <v>259</v>
      </c>
      <c r="G305" t="s">
        <v>259</v>
      </c>
      <c r="H305" s="1" t="s">
        <v>270</v>
      </c>
      <c r="K305" s="1"/>
      <c r="L305" s="1"/>
    </row>
    <row r="306" spans="2:12" ht="15">
      <c r="B306" s="35"/>
      <c r="C306" s="119"/>
      <c r="K306" s="1"/>
      <c r="L306" s="1"/>
    </row>
    <row r="307" spans="2:12" ht="15">
      <c r="B307" s="35"/>
      <c r="C307" s="34">
        <v>324300</v>
      </c>
      <c r="D307">
        <v>2300091</v>
      </c>
      <c r="F307">
        <v>183</v>
      </c>
      <c r="G307" s="1" t="s">
        <v>201</v>
      </c>
      <c r="H307" s="1" t="s">
        <v>202</v>
      </c>
      <c r="K307" s="1"/>
      <c r="L307" s="1"/>
    </row>
    <row r="308" spans="2:12" ht="15">
      <c r="B308" s="35"/>
      <c r="C308" s="34">
        <v>324310</v>
      </c>
      <c r="D308">
        <v>2300092</v>
      </c>
      <c r="F308">
        <v>192</v>
      </c>
      <c r="G308" s="1" t="s">
        <v>203</v>
      </c>
      <c r="H308" s="1" t="s">
        <v>204</v>
      </c>
      <c r="K308" s="1"/>
      <c r="L308" s="1"/>
    </row>
    <row r="309" spans="2:12" ht="15">
      <c r="B309" s="35"/>
      <c r="C309" s="34">
        <v>324320</v>
      </c>
      <c r="D309" t="s">
        <v>272</v>
      </c>
      <c r="F309">
        <v>202</v>
      </c>
      <c r="G309" t="s">
        <v>277</v>
      </c>
      <c r="H309" t="s">
        <v>369</v>
      </c>
      <c r="K309" s="1"/>
      <c r="L309" s="1"/>
    </row>
    <row r="310" spans="2:12" ht="15">
      <c r="B310" s="35" t="s">
        <v>362</v>
      </c>
      <c r="C310" s="34">
        <v>324330</v>
      </c>
      <c r="D310">
        <v>2300093</v>
      </c>
      <c r="F310">
        <v>209</v>
      </c>
      <c r="G310" s="1" t="s">
        <v>205</v>
      </c>
      <c r="H310" s="1" t="s">
        <v>206</v>
      </c>
      <c r="K310"/>
    </row>
    <row r="311" spans="2:12" ht="15">
      <c r="B311" s="35">
        <v>24</v>
      </c>
      <c r="C311" s="34">
        <v>324340</v>
      </c>
      <c r="D311" t="s">
        <v>259</v>
      </c>
      <c r="G311" t="s">
        <v>259</v>
      </c>
      <c r="H311" s="1" t="s">
        <v>270</v>
      </c>
      <c r="K311" s="1"/>
      <c r="L311" s="1"/>
    </row>
    <row r="312" spans="2:12" ht="15">
      <c r="B312" s="35"/>
      <c r="C312" s="34">
        <v>324350</v>
      </c>
      <c r="D312" t="s">
        <v>259</v>
      </c>
      <c r="G312" t="s">
        <v>259</v>
      </c>
      <c r="H312" s="1" t="s">
        <v>270</v>
      </c>
      <c r="K312" s="1"/>
      <c r="L312" s="1"/>
    </row>
    <row r="313" spans="2:12" ht="15">
      <c r="B313" s="35"/>
      <c r="C313" s="34">
        <v>324360</v>
      </c>
      <c r="D313" t="s">
        <v>259</v>
      </c>
      <c r="G313" t="s">
        <v>259</v>
      </c>
      <c r="H313" s="1" t="s">
        <v>270</v>
      </c>
      <c r="K313" s="1"/>
      <c r="L313" s="1"/>
    </row>
    <row r="314" spans="2:12" ht="15">
      <c r="B314" s="35"/>
      <c r="C314" s="34">
        <v>324370</v>
      </c>
      <c r="D314" t="s">
        <v>259</v>
      </c>
      <c r="G314" t="s">
        <v>259</v>
      </c>
      <c r="H314" s="1" t="s">
        <v>270</v>
      </c>
      <c r="K314" s="1"/>
      <c r="L314" s="1"/>
    </row>
    <row r="315" spans="2:12" ht="15">
      <c r="B315" s="35"/>
      <c r="C315" s="34"/>
      <c r="K315" s="1"/>
      <c r="L315" s="1"/>
    </row>
    <row r="316" spans="2:12" ht="15">
      <c r="B316" s="35"/>
      <c r="C316" s="34">
        <v>325300</v>
      </c>
      <c r="D316">
        <v>2300092</v>
      </c>
      <c r="F316">
        <v>192</v>
      </c>
      <c r="G316" s="1" t="s">
        <v>203</v>
      </c>
      <c r="H316" s="1" t="s">
        <v>204</v>
      </c>
      <c r="K316" s="1"/>
      <c r="L316" s="1"/>
    </row>
    <row r="317" spans="2:12" ht="15">
      <c r="B317" s="35"/>
      <c r="C317" s="34">
        <v>325310</v>
      </c>
      <c r="D317">
        <v>2300093</v>
      </c>
      <c r="F317">
        <v>209</v>
      </c>
      <c r="G317" s="1" t="s">
        <v>205</v>
      </c>
      <c r="H317" s="1" t="s">
        <v>206</v>
      </c>
      <c r="K317" s="1"/>
      <c r="L317" s="1"/>
    </row>
    <row r="318" spans="2:12" ht="15">
      <c r="B318" s="35" t="s">
        <v>362</v>
      </c>
      <c r="C318" s="34">
        <v>325320</v>
      </c>
      <c r="D318" t="s">
        <v>259</v>
      </c>
      <c r="G318" t="s">
        <v>259</v>
      </c>
      <c r="H318" s="1" t="s">
        <v>270</v>
      </c>
    </row>
    <row r="319" spans="2:12" ht="15">
      <c r="B319" s="35">
        <v>25</v>
      </c>
      <c r="C319" s="34">
        <v>325330</v>
      </c>
      <c r="D319" t="s">
        <v>259</v>
      </c>
      <c r="G319" t="s">
        <v>259</v>
      </c>
      <c r="H319" s="1" t="s">
        <v>270</v>
      </c>
    </row>
    <row r="320" spans="2:12" ht="15">
      <c r="B320" s="35"/>
      <c r="C320" s="34">
        <v>325340</v>
      </c>
      <c r="D320" t="s">
        <v>259</v>
      </c>
      <c r="G320" t="s">
        <v>259</v>
      </c>
      <c r="H320" s="1" t="s">
        <v>270</v>
      </c>
    </row>
    <row r="321" spans="2:12" ht="15">
      <c r="B321" s="35"/>
      <c r="C321" s="34">
        <v>325350</v>
      </c>
      <c r="D321" t="s">
        <v>259</v>
      </c>
      <c r="G321" t="s">
        <v>259</v>
      </c>
      <c r="H321" s="1" t="s">
        <v>270</v>
      </c>
    </row>
    <row r="322" spans="2:12" ht="15">
      <c r="B322" s="35"/>
      <c r="C322" s="34">
        <v>325360</v>
      </c>
      <c r="D322" t="s">
        <v>259</v>
      </c>
      <c r="G322" t="s">
        <v>259</v>
      </c>
      <c r="H322" s="1" t="s">
        <v>270</v>
      </c>
    </row>
    <row r="323" spans="2:12" ht="15">
      <c r="B323" s="35"/>
      <c r="C323" s="34">
        <v>325370</v>
      </c>
      <c r="D323" t="s">
        <v>259</v>
      </c>
      <c r="G323" t="s">
        <v>259</v>
      </c>
      <c r="H323" s="1" t="s">
        <v>270</v>
      </c>
    </row>
    <row r="324" spans="2:12">
      <c r="B324" s="35"/>
      <c r="C324" s="34"/>
    </row>
    <row r="325" spans="2:12" ht="15">
      <c r="B325" s="35"/>
      <c r="C325" s="34">
        <v>326300</v>
      </c>
      <c r="D325">
        <v>2300093</v>
      </c>
      <c r="F325">
        <v>209</v>
      </c>
      <c r="G325" s="1" t="s">
        <v>205</v>
      </c>
      <c r="H325" s="1" t="s">
        <v>206</v>
      </c>
    </row>
    <row r="326" spans="2:12" ht="15">
      <c r="B326" s="35"/>
      <c r="C326" s="34">
        <v>326310</v>
      </c>
      <c r="D326" t="s">
        <v>259</v>
      </c>
      <c r="G326" t="s">
        <v>259</v>
      </c>
      <c r="H326" s="1" t="s">
        <v>270</v>
      </c>
    </row>
    <row r="327" spans="2:12" ht="15">
      <c r="B327" s="35" t="s">
        <v>362</v>
      </c>
      <c r="C327" s="34">
        <v>326320</v>
      </c>
      <c r="D327" t="s">
        <v>259</v>
      </c>
      <c r="G327" t="s">
        <v>259</v>
      </c>
      <c r="H327" s="1" t="s">
        <v>270</v>
      </c>
    </row>
    <row r="328" spans="2:12" ht="15">
      <c r="B328" s="35">
        <v>26</v>
      </c>
      <c r="C328" s="34">
        <v>326330</v>
      </c>
      <c r="D328" t="s">
        <v>259</v>
      </c>
      <c r="G328" t="s">
        <v>259</v>
      </c>
      <c r="H328" s="1" t="s">
        <v>270</v>
      </c>
    </row>
    <row r="329" spans="2:12" ht="15">
      <c r="B329" s="35"/>
      <c r="C329" s="34">
        <v>326340</v>
      </c>
      <c r="D329" t="s">
        <v>259</v>
      </c>
      <c r="G329" t="s">
        <v>259</v>
      </c>
      <c r="H329" s="1" t="s">
        <v>270</v>
      </c>
    </row>
    <row r="330" spans="2:12" ht="15">
      <c r="B330" s="35"/>
      <c r="C330" s="34">
        <v>326350</v>
      </c>
      <c r="D330" t="s">
        <v>259</v>
      </c>
      <c r="G330" t="s">
        <v>259</v>
      </c>
      <c r="H330" s="1" t="s">
        <v>270</v>
      </c>
    </row>
    <row r="331" spans="2:12" ht="15">
      <c r="B331" s="35"/>
      <c r="C331" s="34">
        <v>326360</v>
      </c>
      <c r="D331" t="s">
        <v>259</v>
      </c>
      <c r="G331" t="s">
        <v>259</v>
      </c>
      <c r="H331" s="1" t="s">
        <v>270</v>
      </c>
    </row>
    <row r="332" spans="2:12" ht="15">
      <c r="B332" s="35"/>
      <c r="C332" s="34">
        <v>326370</v>
      </c>
      <c r="D332" t="s">
        <v>259</v>
      </c>
      <c r="G332" t="s">
        <v>259</v>
      </c>
      <c r="H332" s="1" t="s">
        <v>270</v>
      </c>
    </row>
    <row r="333" spans="2:12">
      <c r="B333" s="35"/>
      <c r="C333" s="34"/>
    </row>
    <row r="334" spans="2:12" ht="15">
      <c r="B334" s="35"/>
      <c r="C334" s="34"/>
      <c r="K334" s="1"/>
      <c r="L334" s="1"/>
    </row>
    <row r="335" spans="2:12" ht="15">
      <c r="B335" s="35"/>
      <c r="C335" s="34">
        <v>320500</v>
      </c>
      <c r="D335">
        <v>2300022</v>
      </c>
      <c r="F335">
        <v>137</v>
      </c>
      <c r="G335" s="1" t="s">
        <v>137</v>
      </c>
      <c r="H335" s="1" t="s">
        <v>138</v>
      </c>
      <c r="K335" s="1"/>
      <c r="L335" s="1"/>
    </row>
    <row r="336" spans="2:12" ht="15">
      <c r="B336" s="35"/>
      <c r="C336" s="34">
        <v>320510</v>
      </c>
      <c r="D336">
        <v>2300042</v>
      </c>
      <c r="F336">
        <v>149</v>
      </c>
      <c r="G336" s="1" t="s">
        <v>157</v>
      </c>
      <c r="H336" s="1" t="s">
        <v>158</v>
      </c>
      <c r="K336" s="1"/>
      <c r="L336" s="1"/>
    </row>
    <row r="337" spans="2:12" ht="15">
      <c r="B337" s="35" t="s">
        <v>362</v>
      </c>
      <c r="C337" s="34">
        <v>320520</v>
      </c>
      <c r="D337">
        <v>2300002</v>
      </c>
      <c r="F337">
        <v>157</v>
      </c>
      <c r="G337" s="1" t="s">
        <v>105</v>
      </c>
      <c r="H337" s="1" t="s">
        <v>106</v>
      </c>
      <c r="K337" s="1"/>
      <c r="L337" s="1"/>
    </row>
    <row r="338" spans="2:12" ht="15">
      <c r="B338" s="35">
        <v>20</v>
      </c>
      <c r="C338" s="34">
        <v>320530</v>
      </c>
      <c r="D338">
        <v>2300109</v>
      </c>
      <c r="F338">
        <v>169</v>
      </c>
      <c r="G338" s="1" t="s">
        <v>237</v>
      </c>
      <c r="H338" s="1" t="s">
        <v>238</v>
      </c>
      <c r="K338" s="1"/>
      <c r="L338" s="1"/>
    </row>
    <row r="339" spans="2:12" ht="15">
      <c r="B339" s="35"/>
      <c r="C339" s="34">
        <v>320540</v>
      </c>
      <c r="D339">
        <v>2300040</v>
      </c>
      <c r="F339" s="76">
        <v>173.5</v>
      </c>
      <c r="G339" s="120" t="s">
        <v>153</v>
      </c>
      <c r="H339" s="120" t="s">
        <v>154</v>
      </c>
      <c r="K339" s="1"/>
      <c r="L339" s="1"/>
    </row>
    <row r="340" spans="2:12" ht="15">
      <c r="B340" s="35"/>
      <c r="C340" s="34">
        <v>320550</v>
      </c>
      <c r="D340">
        <v>2300044</v>
      </c>
      <c r="F340">
        <v>184</v>
      </c>
      <c r="G340" s="1" t="s">
        <v>161</v>
      </c>
      <c r="H340" s="1" t="s">
        <v>162</v>
      </c>
      <c r="K340" s="1"/>
      <c r="L340" s="1"/>
    </row>
    <row r="341" spans="2:12" ht="15">
      <c r="B341" s="35"/>
      <c r="C341" s="34">
        <v>320560</v>
      </c>
      <c r="D341">
        <v>2300041</v>
      </c>
      <c r="F341">
        <v>199</v>
      </c>
      <c r="G341" s="1" t="s">
        <v>155</v>
      </c>
      <c r="H341" s="1" t="s">
        <v>156</v>
      </c>
      <c r="K341" s="1"/>
      <c r="L341" s="1"/>
    </row>
    <row r="342" spans="2:12" ht="15">
      <c r="B342" s="35"/>
      <c r="C342" s="34">
        <v>320570</v>
      </c>
      <c r="D342">
        <v>2300082</v>
      </c>
      <c r="F342">
        <v>207</v>
      </c>
      <c r="G342" s="1" t="s">
        <v>183</v>
      </c>
      <c r="H342" s="1" t="s">
        <v>184</v>
      </c>
      <c r="K342"/>
    </row>
    <row r="343" spans="2:12" ht="15">
      <c r="B343" s="35"/>
      <c r="C343" s="34"/>
      <c r="K343" s="1"/>
      <c r="L343" s="1"/>
    </row>
    <row r="344" spans="2:12" ht="15">
      <c r="B344" s="35"/>
      <c r="C344" s="34">
        <v>322500</v>
      </c>
      <c r="D344">
        <v>2300002</v>
      </c>
      <c r="F344">
        <v>157</v>
      </c>
      <c r="G344" s="1" t="s">
        <v>105</v>
      </c>
      <c r="H344" s="1" t="s">
        <v>106</v>
      </c>
      <c r="K344" s="1"/>
      <c r="L344" s="1"/>
    </row>
    <row r="345" spans="2:12" ht="15">
      <c r="B345" s="35"/>
      <c r="C345" s="34">
        <v>322510</v>
      </c>
      <c r="D345">
        <v>2300109</v>
      </c>
      <c r="F345">
        <v>169</v>
      </c>
      <c r="G345" s="1" t="s">
        <v>237</v>
      </c>
      <c r="H345" s="1" t="s">
        <v>238</v>
      </c>
      <c r="K345" s="1"/>
      <c r="L345" s="1"/>
    </row>
    <row r="346" spans="2:12" ht="15">
      <c r="B346" s="35" t="s">
        <v>362</v>
      </c>
      <c r="C346" s="34">
        <v>322520</v>
      </c>
      <c r="D346">
        <v>2300002</v>
      </c>
      <c r="F346">
        <v>182</v>
      </c>
      <c r="G346" s="1" t="s">
        <v>105</v>
      </c>
      <c r="H346" s="1" t="s">
        <v>106</v>
      </c>
      <c r="K346" s="1"/>
      <c r="L346" s="1"/>
    </row>
    <row r="347" spans="2:12" ht="15">
      <c r="B347" s="35">
        <v>22</v>
      </c>
      <c r="C347" s="34">
        <v>322530</v>
      </c>
      <c r="D347">
        <v>2300081</v>
      </c>
      <c r="F347">
        <v>192</v>
      </c>
      <c r="G347" s="1" t="s">
        <v>181</v>
      </c>
      <c r="H347" s="1" t="s">
        <v>182</v>
      </c>
      <c r="K347" s="1"/>
      <c r="L347" s="1"/>
    </row>
    <row r="348" spans="2:12" ht="15">
      <c r="B348" s="35"/>
      <c r="C348" s="34">
        <v>322540</v>
      </c>
      <c r="D348">
        <v>2300041</v>
      </c>
      <c r="F348">
        <v>199</v>
      </c>
      <c r="G348" s="1" t="s">
        <v>155</v>
      </c>
      <c r="H348" s="1" t="s">
        <v>156</v>
      </c>
      <c r="K348" s="1"/>
      <c r="L348" s="1"/>
    </row>
    <row r="349" spans="2:12" ht="15">
      <c r="B349" s="35"/>
      <c r="C349" s="34">
        <v>322550</v>
      </c>
      <c r="D349">
        <v>2300082</v>
      </c>
      <c r="F349">
        <v>207</v>
      </c>
      <c r="G349" s="1" t="s">
        <v>183</v>
      </c>
      <c r="H349" s="1" t="s">
        <v>184</v>
      </c>
      <c r="K349" s="1"/>
      <c r="L349" s="1"/>
    </row>
    <row r="350" spans="2:12" ht="15">
      <c r="B350" s="35"/>
      <c r="C350" s="34">
        <v>322560</v>
      </c>
      <c r="D350">
        <v>2300083</v>
      </c>
      <c r="F350">
        <v>214</v>
      </c>
      <c r="G350" s="1" t="s">
        <v>185</v>
      </c>
      <c r="H350" s="1" t="s">
        <v>186</v>
      </c>
      <c r="K350" s="1"/>
      <c r="L350" s="1"/>
    </row>
    <row r="351" spans="2:12" ht="15">
      <c r="B351" s="35"/>
      <c r="C351" s="34">
        <v>322570</v>
      </c>
      <c r="D351">
        <v>2300000</v>
      </c>
      <c r="F351">
        <v>225</v>
      </c>
      <c r="G351" s="1" t="s">
        <v>101</v>
      </c>
      <c r="H351" s="1" t="s">
        <v>102</v>
      </c>
      <c r="K351"/>
    </row>
    <row r="352" spans="2:12" ht="15">
      <c r="B352" s="35"/>
      <c r="C352" s="34"/>
      <c r="K352" s="1"/>
      <c r="L352" s="1"/>
    </row>
    <row r="353" spans="2:12" ht="15">
      <c r="B353" s="35"/>
      <c r="C353" s="34">
        <v>324500</v>
      </c>
      <c r="D353">
        <v>2300002</v>
      </c>
      <c r="F353">
        <v>157</v>
      </c>
      <c r="G353" s="1" t="s">
        <v>105</v>
      </c>
      <c r="H353" s="1" t="s">
        <v>106</v>
      </c>
      <c r="K353" s="1"/>
      <c r="L353" s="1"/>
    </row>
    <row r="354" spans="2:12" ht="15">
      <c r="B354" s="35"/>
      <c r="C354" s="34">
        <v>324510</v>
      </c>
      <c r="D354">
        <v>2300081</v>
      </c>
      <c r="F354">
        <v>192</v>
      </c>
      <c r="G354" s="1" t="s">
        <v>181</v>
      </c>
      <c r="H354" s="1" t="s">
        <v>182</v>
      </c>
      <c r="K354" s="1"/>
      <c r="L354" s="1"/>
    </row>
    <row r="355" spans="2:12" ht="15">
      <c r="B355" s="35" t="s">
        <v>362</v>
      </c>
      <c r="C355" s="34">
        <v>324520</v>
      </c>
      <c r="D355">
        <v>2300082</v>
      </c>
      <c r="F355">
        <v>207</v>
      </c>
      <c r="G355" s="1" t="s">
        <v>183</v>
      </c>
      <c r="H355" s="1" t="s">
        <v>184</v>
      </c>
      <c r="K355" s="1"/>
      <c r="L355" s="1"/>
    </row>
    <row r="356" spans="2:12" ht="15">
      <c r="B356" s="35">
        <v>24</v>
      </c>
      <c r="C356" s="34">
        <v>324530</v>
      </c>
      <c r="D356">
        <v>2300013</v>
      </c>
      <c r="F356">
        <v>210</v>
      </c>
      <c r="G356" s="1" t="s">
        <v>127</v>
      </c>
      <c r="H356" s="1" t="s">
        <v>128</v>
      </c>
      <c r="K356" s="1"/>
      <c r="L356" s="1"/>
    </row>
    <row r="357" spans="2:12" ht="15">
      <c r="B357" s="35"/>
      <c r="C357" s="34">
        <v>324540</v>
      </c>
      <c r="D357">
        <v>2300000</v>
      </c>
      <c r="F357">
        <v>225</v>
      </c>
      <c r="G357" s="1" t="s">
        <v>101</v>
      </c>
      <c r="H357" s="1" t="s">
        <v>102</v>
      </c>
      <c r="K357" s="1"/>
      <c r="L357" s="1"/>
    </row>
    <row r="358" spans="2:12" ht="15">
      <c r="B358" s="35"/>
      <c r="C358" s="34">
        <v>324550</v>
      </c>
      <c r="D358">
        <v>2300084</v>
      </c>
      <c r="F358">
        <v>235</v>
      </c>
      <c r="G358" s="1" t="s">
        <v>187</v>
      </c>
      <c r="H358" s="1" t="s">
        <v>188</v>
      </c>
      <c r="K358" s="1"/>
      <c r="L358" s="1"/>
    </row>
    <row r="359" spans="2:12" ht="15">
      <c r="B359" s="35"/>
      <c r="C359" s="34">
        <v>324560</v>
      </c>
      <c r="D359" t="s">
        <v>272</v>
      </c>
      <c r="F359">
        <v>242</v>
      </c>
      <c r="G359" t="s">
        <v>277</v>
      </c>
      <c r="H359" t="s">
        <v>371</v>
      </c>
      <c r="K359" s="1"/>
      <c r="L359" s="1"/>
    </row>
    <row r="360" spans="2:12" ht="15">
      <c r="B360" s="35"/>
      <c r="C360" s="34">
        <v>324570</v>
      </c>
      <c r="D360">
        <v>2300085</v>
      </c>
      <c r="F360">
        <v>250</v>
      </c>
      <c r="G360" s="1" t="s">
        <v>189</v>
      </c>
      <c r="H360" s="1" t="s">
        <v>190</v>
      </c>
      <c r="K360"/>
    </row>
    <row r="361" spans="2:12" ht="15">
      <c r="B361" s="35"/>
      <c r="C361" s="34"/>
      <c r="K361" s="1"/>
      <c r="L361" s="1"/>
    </row>
    <row r="362" spans="2:12" ht="15">
      <c r="B362" s="35"/>
      <c r="C362" s="34">
        <v>325500</v>
      </c>
      <c r="D362">
        <v>2300081</v>
      </c>
      <c r="F362">
        <v>192</v>
      </c>
      <c r="G362" s="1" t="s">
        <v>181</v>
      </c>
      <c r="H362" s="1" t="s">
        <v>182</v>
      </c>
      <c r="K362" s="1"/>
      <c r="L362" s="1"/>
    </row>
    <row r="363" spans="2:12" ht="15">
      <c r="B363" s="35" t="s">
        <v>362</v>
      </c>
      <c r="C363" s="34">
        <v>325510</v>
      </c>
      <c r="D363">
        <v>2300082</v>
      </c>
      <c r="F363">
        <v>207</v>
      </c>
      <c r="G363" s="1" t="s">
        <v>183</v>
      </c>
      <c r="H363" s="1" t="s">
        <v>184</v>
      </c>
      <c r="K363" s="1"/>
      <c r="L363" s="1"/>
    </row>
    <row r="364" spans="2:12" ht="15">
      <c r="B364" s="35">
        <v>25</v>
      </c>
      <c r="C364" s="34">
        <v>325520</v>
      </c>
      <c r="D364">
        <v>2300083</v>
      </c>
      <c r="F364">
        <v>214</v>
      </c>
      <c r="G364" s="1" t="s">
        <v>185</v>
      </c>
      <c r="H364" s="1" t="s">
        <v>186</v>
      </c>
      <c r="K364" s="1"/>
      <c r="L364" s="1"/>
    </row>
    <row r="365" spans="2:12" ht="15">
      <c r="B365" s="35"/>
      <c r="C365" s="34">
        <v>325530</v>
      </c>
      <c r="D365">
        <v>2300000</v>
      </c>
      <c r="F365">
        <v>225</v>
      </c>
      <c r="G365" s="1" t="s">
        <v>101</v>
      </c>
      <c r="H365" s="1" t="s">
        <v>102</v>
      </c>
      <c r="K365" s="1"/>
      <c r="L365" s="1"/>
    </row>
    <row r="366" spans="2:12" ht="15">
      <c r="B366" s="35"/>
      <c r="C366" s="34">
        <v>325540</v>
      </c>
      <c r="D366">
        <v>2300084</v>
      </c>
      <c r="F366">
        <v>235</v>
      </c>
      <c r="G366" s="1" t="s">
        <v>187</v>
      </c>
      <c r="H366" s="1" t="s">
        <v>188</v>
      </c>
      <c r="K366" s="1"/>
      <c r="L366" s="1"/>
    </row>
    <row r="367" spans="2:12" ht="15">
      <c r="B367" s="35"/>
      <c r="C367" s="34">
        <v>325550</v>
      </c>
      <c r="D367">
        <v>2300085</v>
      </c>
      <c r="F367">
        <v>250</v>
      </c>
      <c r="G367" s="1" t="s">
        <v>189</v>
      </c>
      <c r="H367" s="1" t="s">
        <v>190</v>
      </c>
      <c r="K367" s="1"/>
      <c r="L367" s="1"/>
    </row>
    <row r="368" spans="2:12" ht="15">
      <c r="B368" s="35"/>
      <c r="C368" s="34">
        <v>325560</v>
      </c>
      <c r="D368" t="s">
        <v>259</v>
      </c>
      <c r="G368" t="s">
        <v>259</v>
      </c>
      <c r="H368" s="1" t="s">
        <v>270</v>
      </c>
    </row>
    <row r="369" spans="2:9" ht="15">
      <c r="B369" s="35"/>
      <c r="C369" s="34">
        <v>325570</v>
      </c>
      <c r="D369" t="s">
        <v>259</v>
      </c>
      <c r="G369" t="s">
        <v>259</v>
      </c>
      <c r="H369" s="1" t="s">
        <v>270</v>
      </c>
    </row>
    <row r="370" spans="2:9">
      <c r="B370" s="35"/>
      <c r="C370" s="34"/>
    </row>
    <row r="371" spans="2:9" ht="15">
      <c r="B371" s="35"/>
      <c r="C371" s="34">
        <v>326500</v>
      </c>
      <c r="D371">
        <v>2300082</v>
      </c>
      <c r="F371">
        <v>207</v>
      </c>
      <c r="G371" s="1" t="s">
        <v>183</v>
      </c>
      <c r="H371" s="1" t="s">
        <v>184</v>
      </c>
    </row>
    <row r="372" spans="2:9" ht="15">
      <c r="B372" s="35" t="s">
        <v>362</v>
      </c>
      <c r="C372" s="34">
        <v>326510</v>
      </c>
      <c r="D372">
        <v>2300083</v>
      </c>
      <c r="F372">
        <v>214</v>
      </c>
      <c r="G372" s="1" t="s">
        <v>185</v>
      </c>
      <c r="H372" s="1" t="s">
        <v>186</v>
      </c>
    </row>
    <row r="373" spans="2:9" ht="15">
      <c r="B373" s="35">
        <v>26</v>
      </c>
      <c r="C373" s="34">
        <v>326520</v>
      </c>
      <c r="D373">
        <v>2300000</v>
      </c>
      <c r="F373">
        <v>225</v>
      </c>
      <c r="G373" s="1" t="s">
        <v>101</v>
      </c>
      <c r="H373" s="1" t="s">
        <v>102</v>
      </c>
    </row>
    <row r="374" spans="2:9" ht="15">
      <c r="B374" s="35"/>
      <c r="C374" s="34">
        <v>326530</v>
      </c>
      <c r="D374">
        <v>2300084</v>
      </c>
      <c r="F374">
        <v>235</v>
      </c>
      <c r="G374" s="1" t="s">
        <v>187</v>
      </c>
      <c r="H374" s="1" t="s">
        <v>188</v>
      </c>
    </row>
    <row r="375" spans="2:9" ht="15">
      <c r="B375" s="35"/>
      <c r="C375" s="34">
        <v>326540</v>
      </c>
      <c r="D375">
        <v>2300085</v>
      </c>
      <c r="F375">
        <v>250</v>
      </c>
      <c r="G375" s="1" t="s">
        <v>189</v>
      </c>
      <c r="H375" s="1" t="s">
        <v>190</v>
      </c>
    </row>
    <row r="376" spans="2:9" ht="15">
      <c r="B376" s="35"/>
      <c r="C376" s="34">
        <v>326550</v>
      </c>
      <c r="D376" t="s">
        <v>259</v>
      </c>
      <c r="G376" t="s">
        <v>259</v>
      </c>
      <c r="H376" s="1" t="s">
        <v>270</v>
      </c>
    </row>
    <row r="377" spans="2:9" ht="15">
      <c r="B377" s="35"/>
      <c r="C377" s="34">
        <v>326560</v>
      </c>
      <c r="D377" t="s">
        <v>259</v>
      </c>
      <c r="G377" t="s">
        <v>259</v>
      </c>
      <c r="H377" s="1" t="s">
        <v>270</v>
      </c>
    </row>
    <row r="378" spans="2:9" ht="15">
      <c r="B378" s="35"/>
      <c r="C378" s="34">
        <v>326570</v>
      </c>
      <c r="D378" t="s">
        <v>259</v>
      </c>
      <c r="G378" t="s">
        <v>259</v>
      </c>
      <c r="H378" s="1" t="s">
        <v>270</v>
      </c>
    </row>
    <row r="379" spans="2:9">
      <c r="B379" s="35"/>
      <c r="C379" s="92"/>
    </row>
    <row r="380" spans="2:9">
      <c r="B380" s="35"/>
      <c r="C380" s="92"/>
    </row>
    <row r="381" spans="2:9">
      <c r="B381" s="35"/>
      <c r="C381" s="36" t="s">
        <v>367</v>
      </c>
    </row>
    <row r="382" spans="2:9">
      <c r="B382" s="35"/>
      <c r="C382" s="34">
        <v>320600</v>
      </c>
      <c r="I382" t="s">
        <v>372</v>
      </c>
    </row>
    <row r="383" spans="2:9">
      <c r="B383" s="35"/>
      <c r="C383" s="34">
        <v>320610</v>
      </c>
      <c r="I383" t="s">
        <v>372</v>
      </c>
    </row>
    <row r="384" spans="2:9">
      <c r="B384" s="35" t="s">
        <v>362</v>
      </c>
      <c r="C384" s="34">
        <v>320620</v>
      </c>
      <c r="I384" t="s">
        <v>372</v>
      </c>
    </row>
    <row r="385" spans="2:9">
      <c r="B385" s="35">
        <v>20</v>
      </c>
      <c r="C385" s="34">
        <v>320630</v>
      </c>
      <c r="I385" t="s">
        <v>372</v>
      </c>
    </row>
    <row r="386" spans="2:9">
      <c r="B386" s="35"/>
      <c r="C386" s="34">
        <v>320640</v>
      </c>
      <c r="I386" t="s">
        <v>372</v>
      </c>
    </row>
    <row r="387" spans="2:9">
      <c r="B387" s="35"/>
      <c r="C387" s="34">
        <v>320650</v>
      </c>
      <c r="I387" t="s">
        <v>372</v>
      </c>
    </row>
    <row r="388" spans="2:9">
      <c r="B388" s="35"/>
      <c r="C388" s="34">
        <v>320660</v>
      </c>
      <c r="I388" t="s">
        <v>372</v>
      </c>
    </row>
    <row r="389" spans="2:9">
      <c r="B389" s="35"/>
      <c r="C389" s="34">
        <v>320670</v>
      </c>
      <c r="I389" t="s">
        <v>372</v>
      </c>
    </row>
    <row r="390" spans="2:9">
      <c r="B390" s="35"/>
      <c r="C390" s="34"/>
      <c r="I390" t="s">
        <v>372</v>
      </c>
    </row>
    <row r="391" spans="2:9">
      <c r="B391" s="35"/>
      <c r="C391" s="34">
        <v>332600</v>
      </c>
      <c r="I391" t="s">
        <v>372</v>
      </c>
    </row>
    <row r="392" spans="2:9">
      <c r="B392" s="35"/>
      <c r="C392" s="34">
        <v>332610</v>
      </c>
      <c r="I392" t="s">
        <v>372</v>
      </c>
    </row>
    <row r="393" spans="2:9">
      <c r="B393" s="35" t="s">
        <v>362</v>
      </c>
      <c r="C393" s="34">
        <v>332620</v>
      </c>
      <c r="I393" t="s">
        <v>372</v>
      </c>
    </row>
    <row r="394" spans="2:9">
      <c r="B394" s="35">
        <v>22</v>
      </c>
      <c r="C394" s="34">
        <v>332630</v>
      </c>
      <c r="I394" t="s">
        <v>372</v>
      </c>
    </row>
    <row r="395" spans="2:9">
      <c r="B395" s="35"/>
      <c r="C395" s="34">
        <v>332640</v>
      </c>
      <c r="I395" t="s">
        <v>372</v>
      </c>
    </row>
    <row r="396" spans="2:9">
      <c r="B396" s="35"/>
      <c r="C396" s="34">
        <v>332650</v>
      </c>
      <c r="I396" t="s">
        <v>372</v>
      </c>
    </row>
    <row r="397" spans="2:9">
      <c r="B397" s="35"/>
      <c r="C397" s="34">
        <v>332660</v>
      </c>
      <c r="I397" t="s">
        <v>372</v>
      </c>
    </row>
    <row r="398" spans="2:9">
      <c r="B398" s="35"/>
      <c r="C398" s="34">
        <v>332670</v>
      </c>
      <c r="I398" t="s">
        <v>372</v>
      </c>
    </row>
    <row r="399" spans="2:9">
      <c r="B399" s="35"/>
      <c r="C399" s="34"/>
      <c r="I399" t="s">
        <v>372</v>
      </c>
    </row>
    <row r="400" spans="2:9">
      <c r="B400" s="35"/>
      <c r="C400" s="34">
        <v>324600</v>
      </c>
      <c r="I400" t="s">
        <v>372</v>
      </c>
    </row>
    <row r="401" spans="2:9">
      <c r="B401" s="35"/>
      <c r="C401" s="34">
        <v>324610</v>
      </c>
      <c r="I401" t="s">
        <v>372</v>
      </c>
    </row>
    <row r="402" spans="2:9">
      <c r="B402" s="35" t="s">
        <v>362</v>
      </c>
      <c r="C402" s="34">
        <v>324620</v>
      </c>
      <c r="I402" t="s">
        <v>372</v>
      </c>
    </row>
    <row r="403" spans="2:9">
      <c r="B403" s="35">
        <v>24</v>
      </c>
      <c r="C403" s="34">
        <v>324630</v>
      </c>
      <c r="I403" t="s">
        <v>372</v>
      </c>
    </row>
    <row r="404" spans="2:9">
      <c r="B404" s="35"/>
      <c r="C404" s="34">
        <v>324640</v>
      </c>
      <c r="I404" t="s">
        <v>372</v>
      </c>
    </row>
    <row r="405" spans="2:9">
      <c r="B405" s="35"/>
      <c r="C405" s="34">
        <v>324650</v>
      </c>
      <c r="I405" t="s">
        <v>372</v>
      </c>
    </row>
    <row r="406" spans="2:9">
      <c r="B406" s="35"/>
      <c r="C406" s="34">
        <v>324660</v>
      </c>
      <c r="I406" t="s">
        <v>372</v>
      </c>
    </row>
    <row r="407" spans="2:9">
      <c r="B407" s="35"/>
      <c r="C407" s="34">
        <v>324670</v>
      </c>
      <c r="I407" t="s">
        <v>372</v>
      </c>
    </row>
    <row r="408" spans="2:9">
      <c r="B408" s="35"/>
      <c r="C408" s="34"/>
      <c r="I408" t="s">
        <v>372</v>
      </c>
    </row>
    <row r="409" spans="2:9">
      <c r="B409" s="35"/>
      <c r="C409" s="34">
        <v>325600</v>
      </c>
      <c r="I409" t="s">
        <v>372</v>
      </c>
    </row>
    <row r="410" spans="2:9">
      <c r="B410" s="35" t="s">
        <v>362</v>
      </c>
      <c r="C410" s="34">
        <v>325610</v>
      </c>
      <c r="I410" t="s">
        <v>372</v>
      </c>
    </row>
    <row r="411" spans="2:9">
      <c r="B411" s="35">
        <v>25</v>
      </c>
      <c r="C411" s="34">
        <v>325620</v>
      </c>
      <c r="I411" t="s">
        <v>372</v>
      </c>
    </row>
    <row r="412" spans="2:9">
      <c r="B412" s="35"/>
      <c r="C412" s="34">
        <v>325630</v>
      </c>
      <c r="I412" t="s">
        <v>372</v>
      </c>
    </row>
    <row r="413" spans="2:9">
      <c r="B413" s="35"/>
      <c r="C413" s="34">
        <v>325640</v>
      </c>
      <c r="I413" t="s">
        <v>372</v>
      </c>
    </row>
    <row r="414" spans="2:9">
      <c r="B414" s="35"/>
      <c r="C414" s="34">
        <v>325650</v>
      </c>
      <c r="I414" t="s">
        <v>372</v>
      </c>
    </row>
    <row r="415" spans="2:9">
      <c r="B415" s="35"/>
      <c r="C415" s="34">
        <v>325660</v>
      </c>
      <c r="I415" t="s">
        <v>372</v>
      </c>
    </row>
    <row r="416" spans="2:9">
      <c r="B416" s="35"/>
      <c r="C416" s="34">
        <v>325670</v>
      </c>
      <c r="I416" t="s">
        <v>372</v>
      </c>
    </row>
    <row r="417" spans="2:9">
      <c r="B417" s="35"/>
      <c r="C417" s="34"/>
      <c r="I417" t="s">
        <v>372</v>
      </c>
    </row>
    <row r="418" spans="2:9">
      <c r="B418" s="35"/>
      <c r="C418" s="34">
        <v>326600</v>
      </c>
      <c r="I418" t="s">
        <v>372</v>
      </c>
    </row>
    <row r="419" spans="2:9">
      <c r="B419" s="35" t="s">
        <v>362</v>
      </c>
      <c r="C419" s="34">
        <v>326610</v>
      </c>
      <c r="I419" t="s">
        <v>372</v>
      </c>
    </row>
    <row r="420" spans="2:9">
      <c r="B420" s="35">
        <v>26</v>
      </c>
      <c r="C420" s="34">
        <v>326620</v>
      </c>
      <c r="I420" t="s">
        <v>372</v>
      </c>
    </row>
    <row r="421" spans="2:9">
      <c r="B421" s="35"/>
      <c r="C421" s="34">
        <v>326630</v>
      </c>
      <c r="I421" t="s">
        <v>372</v>
      </c>
    </row>
    <row r="422" spans="2:9">
      <c r="B422" s="35"/>
      <c r="C422" s="34">
        <v>326640</v>
      </c>
      <c r="I422" t="s">
        <v>372</v>
      </c>
    </row>
    <row r="423" spans="2:9">
      <c r="B423" s="35"/>
      <c r="C423" s="34">
        <v>326650</v>
      </c>
      <c r="I423" t="s">
        <v>372</v>
      </c>
    </row>
    <row r="424" spans="2:9">
      <c r="B424" s="35"/>
      <c r="C424" s="34">
        <v>326660</v>
      </c>
      <c r="I424" t="s">
        <v>372</v>
      </c>
    </row>
    <row r="425" spans="2:9">
      <c r="B425" s="35"/>
      <c r="C425" s="34">
        <v>326670</v>
      </c>
      <c r="I425" t="s">
        <v>372</v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3:I233"/>
  <sheetViews>
    <sheetView showGridLines="0" topLeftCell="A201" workbookViewId="0">
      <selection activeCell="H234" sqref="A233:H234"/>
    </sheetView>
  </sheetViews>
  <sheetFormatPr defaultRowHeight="12.75"/>
  <cols>
    <col min="1" max="1" width="9.140625" style="5"/>
  </cols>
  <sheetData>
    <row r="3" spans="1:9">
      <c r="B3" s="28" t="s">
        <v>251</v>
      </c>
    </row>
    <row r="4" spans="1:9">
      <c r="B4" s="25">
        <v>120300</v>
      </c>
    </row>
    <row r="5" spans="1:9">
      <c r="B5" s="25">
        <v>120310</v>
      </c>
    </row>
    <row r="6" spans="1:9">
      <c r="B6" s="25">
        <v>120320</v>
      </c>
    </row>
    <row r="7" spans="1:9">
      <c r="A7" s="5" t="s">
        <v>257</v>
      </c>
      <c r="B7" s="25">
        <v>120330</v>
      </c>
    </row>
    <row r="8" spans="1:9">
      <c r="A8" s="5">
        <v>20</v>
      </c>
      <c r="B8" s="25">
        <v>120340</v>
      </c>
      <c r="D8" s="29"/>
      <c r="F8" s="18"/>
      <c r="H8" s="27"/>
      <c r="I8" s="27"/>
    </row>
    <row r="9" spans="1:9">
      <c r="B9" s="25">
        <v>120350</v>
      </c>
      <c r="D9" s="18"/>
      <c r="F9" s="18"/>
      <c r="H9" s="27"/>
      <c r="I9" s="25"/>
    </row>
    <row r="10" spans="1:9">
      <c r="B10" s="25">
        <v>120360</v>
      </c>
      <c r="D10" s="18"/>
      <c r="F10" s="18"/>
      <c r="H10" s="27"/>
      <c r="I10" s="25"/>
    </row>
    <row r="11" spans="1:9">
      <c r="B11" s="25">
        <v>120370</v>
      </c>
      <c r="D11" s="18"/>
      <c r="F11" s="18"/>
      <c r="H11" s="27"/>
      <c r="I11" s="25"/>
    </row>
    <row r="12" spans="1:9">
      <c r="B12" s="25"/>
      <c r="D12" s="18"/>
      <c r="F12" s="18"/>
      <c r="H12" s="27"/>
      <c r="I12" s="25"/>
    </row>
    <row r="13" spans="1:9">
      <c r="B13" s="25">
        <v>122300</v>
      </c>
      <c r="D13" s="18"/>
      <c r="F13" s="18"/>
      <c r="H13" s="27"/>
      <c r="I13" s="25"/>
    </row>
    <row r="14" spans="1:9">
      <c r="B14" s="25">
        <v>122310</v>
      </c>
      <c r="D14" s="18"/>
      <c r="F14" s="18"/>
      <c r="H14" s="27"/>
      <c r="I14" s="25"/>
    </row>
    <row r="15" spans="1:9">
      <c r="B15" s="25">
        <v>122320</v>
      </c>
      <c r="D15" s="18"/>
      <c r="F15" s="18"/>
      <c r="H15" s="27"/>
      <c r="I15" s="25"/>
    </row>
    <row r="16" spans="1:9">
      <c r="A16" s="5" t="s">
        <v>257</v>
      </c>
      <c r="B16" s="25">
        <v>122330</v>
      </c>
      <c r="D16" s="18"/>
      <c r="F16" s="18"/>
      <c r="H16" s="27"/>
      <c r="I16" s="25"/>
    </row>
    <row r="17" spans="1:9">
      <c r="A17" s="5">
        <v>22</v>
      </c>
      <c r="B17" s="25">
        <v>122340</v>
      </c>
      <c r="D17" s="18"/>
      <c r="F17" s="18"/>
      <c r="H17" s="27"/>
      <c r="I17" s="25"/>
    </row>
    <row r="18" spans="1:9">
      <c r="B18" s="25">
        <v>122350</v>
      </c>
      <c r="D18" s="18"/>
      <c r="F18" s="18"/>
      <c r="H18" s="27"/>
      <c r="I18" s="25"/>
    </row>
    <row r="19" spans="1:9">
      <c r="B19" s="25">
        <v>122360</v>
      </c>
      <c r="D19" s="18"/>
      <c r="F19" s="18"/>
      <c r="H19" s="27"/>
      <c r="I19" s="25"/>
    </row>
    <row r="20" spans="1:9">
      <c r="B20" s="25">
        <v>122370</v>
      </c>
      <c r="D20" s="18"/>
      <c r="F20" s="18"/>
      <c r="H20" s="27"/>
      <c r="I20" s="25"/>
    </row>
    <row r="21" spans="1:9">
      <c r="B21" s="25"/>
      <c r="D21" s="18"/>
      <c r="F21" s="18"/>
      <c r="H21" s="27"/>
      <c r="I21" s="25"/>
    </row>
    <row r="22" spans="1:9">
      <c r="B22" s="25">
        <v>124300</v>
      </c>
      <c r="D22" s="18"/>
      <c r="F22" s="18"/>
      <c r="H22" s="27"/>
      <c r="I22" s="25"/>
    </row>
    <row r="23" spans="1:9">
      <c r="B23" s="25">
        <v>124320</v>
      </c>
      <c r="D23" s="18"/>
      <c r="F23" s="18"/>
      <c r="H23" s="27"/>
      <c r="I23" s="25"/>
    </row>
    <row r="24" spans="1:9">
      <c r="A24" s="5" t="s">
        <v>257</v>
      </c>
      <c r="B24" s="25">
        <v>124330</v>
      </c>
      <c r="D24" s="18"/>
      <c r="F24" s="18"/>
      <c r="H24" s="27"/>
    </row>
    <row r="25" spans="1:9">
      <c r="A25" s="5">
        <v>24</v>
      </c>
      <c r="B25" s="25">
        <v>124340</v>
      </c>
      <c r="D25" s="18"/>
      <c r="F25" s="18"/>
      <c r="H25" s="27"/>
    </row>
    <row r="26" spans="1:9">
      <c r="B26" s="25">
        <v>124350</v>
      </c>
      <c r="D26" s="18"/>
      <c r="F26" s="18"/>
      <c r="H26" s="27"/>
    </row>
    <row r="27" spans="1:9">
      <c r="B27" s="25">
        <v>124360</v>
      </c>
      <c r="D27" s="18"/>
      <c r="F27" s="18"/>
      <c r="H27" s="27"/>
    </row>
    <row r="28" spans="1:9">
      <c r="B28" s="25">
        <v>124370</v>
      </c>
      <c r="D28" s="18"/>
      <c r="F28" s="18"/>
      <c r="H28" s="27"/>
    </row>
    <row r="29" spans="1:9">
      <c r="B29" s="25"/>
      <c r="D29" s="18"/>
      <c r="F29" s="18"/>
      <c r="H29" s="27"/>
    </row>
    <row r="30" spans="1:9">
      <c r="B30" s="25">
        <v>125300</v>
      </c>
      <c r="D30" s="18"/>
      <c r="F30" s="18"/>
      <c r="H30" s="27"/>
    </row>
    <row r="31" spans="1:9">
      <c r="B31" s="25">
        <v>125310</v>
      </c>
      <c r="D31" s="18"/>
      <c r="F31" s="18"/>
      <c r="H31" s="27"/>
    </row>
    <row r="32" spans="1:9">
      <c r="A32" s="5" t="s">
        <v>257</v>
      </c>
      <c r="B32" s="25">
        <v>125320</v>
      </c>
      <c r="D32" s="18"/>
      <c r="F32" s="18"/>
      <c r="H32" s="27"/>
    </row>
    <row r="33" spans="1:8">
      <c r="A33" s="5">
        <v>25</v>
      </c>
      <c r="B33" s="25">
        <v>125330</v>
      </c>
      <c r="D33" s="18"/>
      <c r="F33" s="18"/>
      <c r="H33" s="27"/>
    </row>
    <row r="34" spans="1:8">
      <c r="B34" s="25">
        <v>125340</v>
      </c>
      <c r="D34" s="18"/>
      <c r="F34" s="18"/>
      <c r="H34" s="27"/>
    </row>
    <row r="35" spans="1:8">
      <c r="B35" s="25">
        <v>125350</v>
      </c>
      <c r="D35" s="18"/>
      <c r="F35" s="18"/>
      <c r="H35" s="27"/>
    </row>
    <row r="36" spans="1:8">
      <c r="B36" s="25">
        <v>125360</v>
      </c>
      <c r="D36" s="18"/>
      <c r="F36" s="18"/>
      <c r="H36" s="27"/>
    </row>
    <row r="37" spans="1:8">
      <c r="B37" s="25">
        <v>125370</v>
      </c>
      <c r="D37" s="18"/>
      <c r="F37" s="18"/>
      <c r="H37" s="27"/>
    </row>
    <row r="38" spans="1:8">
      <c r="B38" s="25"/>
      <c r="D38" s="18"/>
      <c r="F38" s="18"/>
      <c r="H38" s="27"/>
    </row>
    <row r="39" spans="1:8">
      <c r="B39" s="25">
        <v>126300</v>
      </c>
      <c r="D39" s="18"/>
      <c r="F39" s="18"/>
      <c r="H39" s="27"/>
    </row>
    <row r="40" spans="1:8">
      <c r="B40" s="25">
        <v>126310</v>
      </c>
      <c r="D40" s="18"/>
      <c r="F40" s="18"/>
      <c r="H40" s="27"/>
    </row>
    <row r="41" spans="1:8">
      <c r="A41" s="5" t="s">
        <v>257</v>
      </c>
      <c r="B41" s="25">
        <v>126320</v>
      </c>
      <c r="D41" s="18"/>
      <c r="F41" s="18"/>
      <c r="H41" s="27"/>
    </row>
    <row r="42" spans="1:8">
      <c r="A42" s="5">
        <v>26</v>
      </c>
      <c r="B42" s="25">
        <v>126330</v>
      </c>
      <c r="D42" s="18"/>
      <c r="F42" s="18"/>
      <c r="H42" s="27"/>
    </row>
    <row r="43" spans="1:8">
      <c r="B43" s="25">
        <v>126340</v>
      </c>
      <c r="D43" s="18"/>
      <c r="F43" s="18"/>
      <c r="H43" s="27"/>
    </row>
    <row r="44" spans="1:8">
      <c r="B44" s="25">
        <v>126350</v>
      </c>
      <c r="D44" s="18"/>
      <c r="F44" s="18"/>
      <c r="H44" s="27"/>
    </row>
    <row r="45" spans="1:8">
      <c r="B45" s="25">
        <v>126360</v>
      </c>
      <c r="D45" s="18"/>
      <c r="F45" s="18"/>
      <c r="H45" s="27"/>
    </row>
    <row r="46" spans="1:8">
      <c r="B46" s="25">
        <v>126370</v>
      </c>
      <c r="D46" s="18"/>
      <c r="F46" s="18"/>
      <c r="H46" s="27"/>
    </row>
    <row r="47" spans="1:8">
      <c r="D47" s="18"/>
      <c r="F47" s="18"/>
      <c r="H47" s="27"/>
    </row>
    <row r="48" spans="1:8">
      <c r="B48" s="30" t="s">
        <v>252</v>
      </c>
      <c r="D48" s="18"/>
      <c r="F48" s="18"/>
      <c r="H48" s="27"/>
    </row>
    <row r="49" spans="1:8">
      <c r="B49" s="19">
        <v>120500</v>
      </c>
      <c r="D49" s="18"/>
      <c r="F49" s="18"/>
      <c r="H49" s="27"/>
    </row>
    <row r="50" spans="1:8">
      <c r="B50" s="19">
        <v>120510</v>
      </c>
      <c r="D50" s="18"/>
      <c r="F50" s="18"/>
      <c r="H50" s="27"/>
    </row>
    <row r="51" spans="1:8">
      <c r="A51" s="5" t="s">
        <v>257</v>
      </c>
      <c r="B51" s="19">
        <v>120520</v>
      </c>
      <c r="D51" s="18"/>
      <c r="F51" s="18"/>
      <c r="H51" s="27"/>
    </row>
    <row r="52" spans="1:8">
      <c r="A52" s="5">
        <v>20</v>
      </c>
      <c r="B52" s="19">
        <v>120530</v>
      </c>
    </row>
    <row r="53" spans="1:8">
      <c r="B53" s="19">
        <v>120540</v>
      </c>
    </row>
    <row r="54" spans="1:8">
      <c r="B54" s="19">
        <v>120550</v>
      </c>
    </row>
    <row r="55" spans="1:8">
      <c r="B55" s="19">
        <v>120560</v>
      </c>
    </row>
    <row r="56" spans="1:8">
      <c r="B56" s="19">
        <v>120570</v>
      </c>
    </row>
    <row r="57" spans="1:8">
      <c r="B57" s="19"/>
    </row>
    <row r="58" spans="1:8">
      <c r="B58" s="19">
        <v>122500</v>
      </c>
    </row>
    <row r="59" spans="1:8">
      <c r="B59" s="19">
        <v>122510</v>
      </c>
    </row>
    <row r="60" spans="1:8">
      <c r="A60" s="5" t="s">
        <v>257</v>
      </c>
      <c r="B60" s="19">
        <v>122520</v>
      </c>
    </row>
    <row r="61" spans="1:8">
      <c r="A61" s="5">
        <v>22</v>
      </c>
      <c r="B61" s="19">
        <v>122530</v>
      </c>
    </row>
    <row r="62" spans="1:8">
      <c r="B62" s="19">
        <v>122540</v>
      </c>
    </row>
    <row r="63" spans="1:8">
      <c r="B63" s="19">
        <v>122550</v>
      </c>
    </row>
    <row r="64" spans="1:8">
      <c r="B64" s="19">
        <v>122560</v>
      </c>
    </row>
    <row r="65" spans="1:2">
      <c r="B65" s="19">
        <v>122570</v>
      </c>
    </row>
    <row r="66" spans="1:2">
      <c r="B66" s="19"/>
    </row>
    <row r="67" spans="1:2">
      <c r="B67" s="19">
        <v>124500</v>
      </c>
    </row>
    <row r="68" spans="1:2">
      <c r="A68" s="5" t="s">
        <v>257</v>
      </c>
      <c r="B68" s="19">
        <v>124520</v>
      </c>
    </row>
    <row r="69" spans="1:2">
      <c r="A69" s="5">
        <v>24</v>
      </c>
      <c r="B69" s="19">
        <v>124530</v>
      </c>
    </row>
    <row r="70" spans="1:2">
      <c r="B70" s="19">
        <v>124540</v>
      </c>
    </row>
    <row r="71" spans="1:2">
      <c r="B71" s="19">
        <v>124550</v>
      </c>
    </row>
    <row r="72" spans="1:2">
      <c r="B72" s="19">
        <v>124560</v>
      </c>
    </row>
    <row r="73" spans="1:2">
      <c r="B73" s="19">
        <v>124570</v>
      </c>
    </row>
    <row r="74" spans="1:2">
      <c r="B74" s="19"/>
    </row>
    <row r="75" spans="1:2">
      <c r="B75" s="19">
        <v>125500</v>
      </c>
    </row>
    <row r="76" spans="1:2">
      <c r="A76" s="5" t="s">
        <v>257</v>
      </c>
      <c r="B76" s="19">
        <v>125510</v>
      </c>
    </row>
    <row r="77" spans="1:2">
      <c r="A77" s="5">
        <v>25</v>
      </c>
      <c r="B77" s="19">
        <v>125520</v>
      </c>
    </row>
    <row r="78" spans="1:2">
      <c r="B78" s="19">
        <v>125530</v>
      </c>
    </row>
    <row r="79" spans="1:2">
      <c r="B79" s="19">
        <v>125540</v>
      </c>
    </row>
    <row r="80" spans="1:2">
      <c r="B80" s="19">
        <v>125550</v>
      </c>
    </row>
    <row r="81" spans="1:2">
      <c r="B81" s="19">
        <v>125560</v>
      </c>
    </row>
    <row r="82" spans="1:2">
      <c r="B82" s="19">
        <v>125570</v>
      </c>
    </row>
    <row r="83" spans="1:2">
      <c r="B83" s="19"/>
    </row>
    <row r="84" spans="1:2">
      <c r="B84" s="19">
        <v>126500</v>
      </c>
    </row>
    <row r="85" spans="1:2">
      <c r="A85" s="5" t="s">
        <v>257</v>
      </c>
      <c r="B85" s="19">
        <v>126510</v>
      </c>
    </row>
    <row r="86" spans="1:2">
      <c r="A86" s="5">
        <v>26</v>
      </c>
      <c r="B86" s="19">
        <v>126520</v>
      </c>
    </row>
    <row r="87" spans="1:2">
      <c r="B87" s="19">
        <v>126530</v>
      </c>
    </row>
    <row r="88" spans="1:2">
      <c r="B88" s="19">
        <v>126540</v>
      </c>
    </row>
    <row r="89" spans="1:2">
      <c r="B89" s="19">
        <v>126550</v>
      </c>
    </row>
    <row r="90" spans="1:2">
      <c r="B90" s="19">
        <v>126560</v>
      </c>
    </row>
    <row r="91" spans="1:2">
      <c r="B91" s="19">
        <v>126570</v>
      </c>
    </row>
    <row r="93" spans="1:2">
      <c r="B93" s="31" t="s">
        <v>253</v>
      </c>
    </row>
    <row r="94" spans="1:2">
      <c r="B94" s="26">
        <v>120600</v>
      </c>
    </row>
    <row r="95" spans="1:2">
      <c r="B95" s="26">
        <v>120610</v>
      </c>
    </row>
    <row r="96" spans="1:2">
      <c r="A96" s="5" t="s">
        <v>257</v>
      </c>
      <c r="B96" s="26">
        <v>120620</v>
      </c>
    </row>
    <row r="97" spans="1:2">
      <c r="A97" s="5">
        <v>20</v>
      </c>
      <c r="B97" s="26">
        <v>120630</v>
      </c>
    </row>
    <row r="98" spans="1:2">
      <c r="B98" s="26">
        <v>120640</v>
      </c>
    </row>
    <row r="99" spans="1:2">
      <c r="B99" s="26">
        <v>120650</v>
      </c>
    </row>
    <row r="100" spans="1:2">
      <c r="B100" s="26">
        <v>120660</v>
      </c>
    </row>
    <row r="101" spans="1:2">
      <c r="B101" s="26">
        <v>120670</v>
      </c>
    </row>
    <row r="102" spans="1:2">
      <c r="B102" s="26"/>
    </row>
    <row r="103" spans="1:2">
      <c r="B103" s="26">
        <v>122600</v>
      </c>
    </row>
    <row r="104" spans="1:2">
      <c r="B104" s="26">
        <v>122610</v>
      </c>
    </row>
    <row r="105" spans="1:2">
      <c r="A105" s="5" t="s">
        <v>257</v>
      </c>
      <c r="B105" s="26">
        <v>122620</v>
      </c>
    </row>
    <row r="106" spans="1:2">
      <c r="A106" s="5">
        <v>22</v>
      </c>
      <c r="B106" s="26">
        <v>122630</v>
      </c>
    </row>
    <row r="107" spans="1:2">
      <c r="B107" s="26">
        <v>122640</v>
      </c>
    </row>
    <row r="108" spans="1:2">
      <c r="B108" s="26">
        <v>122650</v>
      </c>
    </row>
    <row r="109" spans="1:2">
      <c r="B109" s="26">
        <v>122660</v>
      </c>
    </row>
    <row r="110" spans="1:2">
      <c r="B110" s="26">
        <v>122670</v>
      </c>
    </row>
    <row r="111" spans="1:2">
      <c r="B111" s="26"/>
    </row>
    <row r="112" spans="1:2">
      <c r="B112" s="26">
        <v>124600</v>
      </c>
    </row>
    <row r="113" spans="1:2">
      <c r="A113" s="5" t="s">
        <v>257</v>
      </c>
      <c r="B113" s="26">
        <v>124620</v>
      </c>
    </row>
    <row r="114" spans="1:2">
      <c r="A114" s="5">
        <v>24</v>
      </c>
      <c r="B114" s="26">
        <v>124630</v>
      </c>
    </row>
    <row r="115" spans="1:2">
      <c r="B115" s="26">
        <v>124640</v>
      </c>
    </row>
    <row r="116" spans="1:2">
      <c r="B116" s="26">
        <v>124650</v>
      </c>
    </row>
    <row r="117" spans="1:2">
      <c r="B117" s="26">
        <v>124660</v>
      </c>
    </row>
    <row r="118" spans="1:2">
      <c r="B118" s="26">
        <v>124670</v>
      </c>
    </row>
    <row r="119" spans="1:2">
      <c r="B119" s="26"/>
    </row>
    <row r="120" spans="1:2">
      <c r="B120" s="26">
        <v>125600</v>
      </c>
    </row>
    <row r="121" spans="1:2">
      <c r="A121" s="5" t="s">
        <v>257</v>
      </c>
      <c r="B121" s="26">
        <v>125610</v>
      </c>
    </row>
    <row r="122" spans="1:2">
      <c r="A122" s="5">
        <v>25</v>
      </c>
      <c r="B122" s="26">
        <v>125620</v>
      </c>
    </row>
    <row r="123" spans="1:2">
      <c r="B123" s="26">
        <v>125630</v>
      </c>
    </row>
    <row r="124" spans="1:2">
      <c r="B124" s="26">
        <v>125640</v>
      </c>
    </row>
    <row r="125" spans="1:2">
      <c r="B125" s="26">
        <v>125650</v>
      </c>
    </row>
    <row r="126" spans="1:2">
      <c r="B126" s="26">
        <v>125660</v>
      </c>
    </row>
    <row r="127" spans="1:2">
      <c r="B127" s="26">
        <v>125670</v>
      </c>
    </row>
    <row r="128" spans="1:2">
      <c r="B128" s="26"/>
    </row>
    <row r="129" spans="1:2">
      <c r="B129" s="26">
        <v>126600</v>
      </c>
    </row>
    <row r="130" spans="1:2">
      <c r="A130" s="5" t="s">
        <v>257</v>
      </c>
      <c r="B130" s="26">
        <v>126610</v>
      </c>
    </row>
    <row r="131" spans="1:2">
      <c r="A131" s="5">
        <v>26</v>
      </c>
      <c r="B131" s="26">
        <v>126620</v>
      </c>
    </row>
    <row r="132" spans="1:2">
      <c r="B132" s="26">
        <v>126630</v>
      </c>
    </row>
    <row r="133" spans="1:2">
      <c r="B133" s="26">
        <v>126640</v>
      </c>
    </row>
    <row r="134" spans="1:2">
      <c r="B134" s="26">
        <v>126650</v>
      </c>
    </row>
    <row r="135" spans="1:2">
      <c r="B135" s="26">
        <v>126660</v>
      </c>
    </row>
    <row r="136" spans="1:2">
      <c r="B136" s="26">
        <v>126670</v>
      </c>
    </row>
    <row r="140" spans="1:2">
      <c r="B140" s="28" t="s">
        <v>256</v>
      </c>
    </row>
    <row r="143" spans="1:2">
      <c r="B143" s="34">
        <v>220300</v>
      </c>
    </row>
    <row r="144" spans="1:2">
      <c r="B144" s="34">
        <v>220310</v>
      </c>
    </row>
    <row r="145" spans="1:2">
      <c r="B145" s="34">
        <v>220320</v>
      </c>
    </row>
    <row r="146" spans="1:2">
      <c r="A146" s="5" t="s">
        <v>258</v>
      </c>
      <c r="B146" s="34">
        <v>220330</v>
      </c>
    </row>
    <row r="147" spans="1:2">
      <c r="A147" s="5">
        <v>20</v>
      </c>
      <c r="B147" s="34">
        <v>220340</v>
      </c>
    </row>
    <row r="148" spans="1:2">
      <c r="B148" s="34">
        <v>220350</v>
      </c>
    </row>
    <row r="149" spans="1:2">
      <c r="B149" s="34">
        <v>220360</v>
      </c>
    </row>
    <row r="150" spans="1:2">
      <c r="B150" s="34">
        <v>220370</v>
      </c>
    </row>
    <row r="151" spans="1:2">
      <c r="B151" s="34"/>
    </row>
    <row r="152" spans="1:2">
      <c r="B152" s="34">
        <v>222300</v>
      </c>
    </row>
    <row r="153" spans="1:2">
      <c r="B153" s="34">
        <v>222310</v>
      </c>
    </row>
    <row r="154" spans="1:2">
      <c r="B154" s="34">
        <v>222320</v>
      </c>
    </row>
    <row r="155" spans="1:2">
      <c r="A155" s="5" t="s">
        <v>258</v>
      </c>
      <c r="B155" s="34">
        <v>222330</v>
      </c>
    </row>
    <row r="156" spans="1:2">
      <c r="A156" s="5">
        <v>22</v>
      </c>
      <c r="B156" s="34">
        <v>222340</v>
      </c>
    </row>
    <row r="157" spans="1:2">
      <c r="B157" s="34">
        <v>222350</v>
      </c>
    </row>
    <row r="158" spans="1:2">
      <c r="B158" s="34">
        <v>222360</v>
      </c>
    </row>
    <row r="159" spans="1:2">
      <c r="B159" s="34">
        <v>222370</v>
      </c>
    </row>
    <row r="160" spans="1:2">
      <c r="B160" s="27"/>
    </row>
    <row r="161" spans="1:2">
      <c r="B161" s="25">
        <v>224300</v>
      </c>
    </row>
    <row r="162" spans="1:2">
      <c r="B162" s="25">
        <v>224320</v>
      </c>
    </row>
    <row r="163" spans="1:2">
      <c r="A163" s="5" t="s">
        <v>258</v>
      </c>
      <c r="B163" s="25">
        <v>224330</v>
      </c>
    </row>
    <row r="164" spans="1:2">
      <c r="A164" s="5">
        <v>24</v>
      </c>
      <c r="B164" s="25">
        <v>224340</v>
      </c>
    </row>
    <row r="165" spans="1:2">
      <c r="B165" s="25">
        <v>224350</v>
      </c>
    </row>
    <row r="166" spans="1:2">
      <c r="B166" s="25">
        <v>224360</v>
      </c>
    </row>
    <row r="167" spans="1:2">
      <c r="B167" s="25">
        <v>224370</v>
      </c>
    </row>
    <row r="168" spans="1:2">
      <c r="B168" s="25"/>
    </row>
    <row r="169" spans="1:2">
      <c r="B169" s="25">
        <v>225300</v>
      </c>
    </row>
    <row r="170" spans="1:2">
      <c r="B170" s="25">
        <v>225310</v>
      </c>
    </row>
    <row r="171" spans="1:2">
      <c r="A171" s="5" t="s">
        <v>258</v>
      </c>
      <c r="B171" s="25">
        <v>225320</v>
      </c>
    </row>
    <row r="172" spans="1:2">
      <c r="A172" s="5">
        <v>25</v>
      </c>
      <c r="B172" s="25">
        <v>225330</v>
      </c>
    </row>
    <row r="173" spans="1:2">
      <c r="B173" s="25">
        <v>225340</v>
      </c>
    </row>
    <row r="174" spans="1:2">
      <c r="B174" s="25">
        <v>225350</v>
      </c>
    </row>
    <row r="175" spans="1:2">
      <c r="B175" s="25">
        <v>225360</v>
      </c>
    </row>
    <row r="176" spans="1:2">
      <c r="B176" s="25">
        <v>225370</v>
      </c>
    </row>
    <row r="177" spans="1:2">
      <c r="B177" s="25"/>
    </row>
    <row r="178" spans="1:2">
      <c r="B178" s="25">
        <v>226300</v>
      </c>
    </row>
    <row r="179" spans="1:2">
      <c r="B179" s="25">
        <v>226310</v>
      </c>
    </row>
    <row r="180" spans="1:2">
      <c r="A180" s="5" t="s">
        <v>258</v>
      </c>
      <c r="B180" s="25">
        <v>226320</v>
      </c>
    </row>
    <row r="181" spans="1:2">
      <c r="A181" s="5">
        <v>26</v>
      </c>
      <c r="B181" s="25">
        <v>226330</v>
      </c>
    </row>
    <row r="182" spans="1:2">
      <c r="B182" s="25">
        <v>226340</v>
      </c>
    </row>
    <row r="183" spans="1:2">
      <c r="B183" s="25">
        <v>226350</v>
      </c>
    </row>
    <row r="184" spans="1:2">
      <c r="B184" s="25">
        <v>226360</v>
      </c>
    </row>
    <row r="185" spans="1:2">
      <c r="B185" s="25">
        <v>226370</v>
      </c>
    </row>
    <row r="189" spans="1:2">
      <c r="A189" s="35"/>
      <c r="B189" s="36" t="s">
        <v>254</v>
      </c>
    </row>
    <row r="190" spans="1:2">
      <c r="A190" s="35"/>
      <c r="B190" s="34">
        <v>220500</v>
      </c>
    </row>
    <row r="191" spans="1:2">
      <c r="A191" s="35"/>
      <c r="B191" s="34">
        <v>220510</v>
      </c>
    </row>
    <row r="192" spans="1:2">
      <c r="A192" s="35" t="s">
        <v>258</v>
      </c>
      <c r="B192" s="34">
        <v>220520</v>
      </c>
    </row>
    <row r="193" spans="1:2">
      <c r="A193" s="35">
        <v>20</v>
      </c>
      <c r="B193" s="34">
        <v>220530</v>
      </c>
    </row>
    <row r="194" spans="1:2">
      <c r="A194" s="35"/>
      <c r="B194" s="34">
        <v>220540</v>
      </c>
    </row>
    <row r="195" spans="1:2">
      <c r="A195" s="35"/>
      <c r="B195" s="34">
        <v>220550</v>
      </c>
    </row>
    <row r="196" spans="1:2">
      <c r="A196" s="35"/>
      <c r="B196" s="34">
        <v>220560</v>
      </c>
    </row>
    <row r="197" spans="1:2">
      <c r="A197" s="35"/>
      <c r="B197" s="34">
        <v>220570</v>
      </c>
    </row>
    <row r="198" spans="1:2">
      <c r="A198" s="35"/>
      <c r="B198" s="34"/>
    </row>
    <row r="199" spans="1:2">
      <c r="A199" s="35"/>
      <c r="B199" s="34">
        <v>222500</v>
      </c>
    </row>
    <row r="200" spans="1:2">
      <c r="A200" s="35"/>
      <c r="B200" s="34">
        <v>222510</v>
      </c>
    </row>
    <row r="201" spans="1:2">
      <c r="A201" s="35" t="s">
        <v>258</v>
      </c>
      <c r="B201" s="34">
        <v>222520</v>
      </c>
    </row>
    <row r="202" spans="1:2">
      <c r="A202" s="35">
        <v>22</v>
      </c>
      <c r="B202" s="34">
        <v>222530</v>
      </c>
    </row>
    <row r="203" spans="1:2">
      <c r="A203" s="35"/>
      <c r="B203" s="34">
        <v>222540</v>
      </c>
    </row>
    <row r="204" spans="1:2">
      <c r="A204" s="35"/>
      <c r="B204" s="34">
        <v>222550</v>
      </c>
    </row>
    <row r="205" spans="1:2">
      <c r="A205" s="35"/>
      <c r="B205" s="34">
        <v>222560</v>
      </c>
    </row>
    <row r="206" spans="1:2">
      <c r="A206" s="35"/>
      <c r="B206" s="34">
        <v>222570</v>
      </c>
    </row>
    <row r="207" spans="1:2">
      <c r="A207" s="35"/>
      <c r="B207" s="34"/>
    </row>
    <row r="208" spans="1:2">
      <c r="A208" s="35"/>
      <c r="B208" s="34">
        <v>224500</v>
      </c>
    </row>
    <row r="209" spans="1:2">
      <c r="A209" s="35"/>
      <c r="B209" s="34">
        <v>224510</v>
      </c>
    </row>
    <row r="210" spans="1:2">
      <c r="A210" s="35" t="s">
        <v>258</v>
      </c>
      <c r="B210" s="34">
        <v>224520</v>
      </c>
    </row>
    <row r="211" spans="1:2">
      <c r="A211" s="35">
        <v>24</v>
      </c>
      <c r="B211" s="34">
        <v>224530</v>
      </c>
    </row>
    <row r="212" spans="1:2">
      <c r="A212" s="35"/>
      <c r="B212" s="34">
        <v>224540</v>
      </c>
    </row>
    <row r="213" spans="1:2">
      <c r="A213" s="35"/>
      <c r="B213" s="34">
        <v>224550</v>
      </c>
    </row>
    <row r="214" spans="1:2">
      <c r="A214" s="35"/>
      <c r="B214" s="34">
        <v>224560</v>
      </c>
    </row>
    <row r="215" spans="1:2">
      <c r="A215" s="35"/>
      <c r="B215" s="34">
        <v>224570</v>
      </c>
    </row>
    <row r="216" spans="1:2">
      <c r="A216" s="35"/>
      <c r="B216" s="34"/>
    </row>
    <row r="217" spans="1:2">
      <c r="A217" s="35"/>
      <c r="B217" s="34">
        <v>225500</v>
      </c>
    </row>
    <row r="218" spans="1:2">
      <c r="A218" s="35" t="s">
        <v>258</v>
      </c>
      <c r="B218" s="34">
        <v>225510</v>
      </c>
    </row>
    <row r="219" spans="1:2">
      <c r="A219" s="35">
        <v>25</v>
      </c>
      <c r="B219" s="34">
        <v>225520</v>
      </c>
    </row>
    <row r="220" spans="1:2">
      <c r="A220" s="35"/>
      <c r="B220" s="34">
        <v>225530</v>
      </c>
    </row>
    <row r="221" spans="1:2">
      <c r="A221" s="35"/>
      <c r="B221" s="34">
        <v>225540</v>
      </c>
    </row>
    <row r="222" spans="1:2">
      <c r="A222" s="35"/>
      <c r="B222" s="34">
        <v>225550</v>
      </c>
    </row>
    <row r="223" spans="1:2">
      <c r="A223" s="35"/>
      <c r="B223" s="34">
        <v>225560</v>
      </c>
    </row>
    <row r="224" spans="1:2">
      <c r="A224" s="35"/>
      <c r="B224" s="34">
        <v>225570</v>
      </c>
    </row>
    <row r="225" spans="1:2">
      <c r="A225" s="35"/>
      <c r="B225" s="34"/>
    </row>
    <row r="226" spans="1:2">
      <c r="A226" s="35"/>
      <c r="B226" s="34">
        <v>226500</v>
      </c>
    </row>
    <row r="227" spans="1:2">
      <c r="A227" s="35" t="s">
        <v>258</v>
      </c>
      <c r="B227" s="34">
        <v>226510</v>
      </c>
    </row>
    <row r="228" spans="1:2">
      <c r="A228" s="35">
        <v>26</v>
      </c>
      <c r="B228" s="34">
        <v>226520</v>
      </c>
    </row>
    <row r="229" spans="1:2">
      <c r="A229" s="35"/>
      <c r="B229" s="34">
        <v>226530</v>
      </c>
    </row>
    <row r="230" spans="1:2">
      <c r="A230" s="35"/>
      <c r="B230" s="34">
        <v>226540</v>
      </c>
    </row>
    <row r="231" spans="1:2">
      <c r="A231" s="35"/>
      <c r="B231" s="34">
        <v>226550</v>
      </c>
    </row>
    <row r="232" spans="1:2">
      <c r="A232" s="35"/>
      <c r="B232" s="34">
        <v>226560</v>
      </c>
    </row>
    <row r="233" spans="1:2">
      <c r="A233" s="35"/>
      <c r="B233" s="34">
        <v>226570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Formulär</vt:lpstr>
      <vt:lpstr>Tabell höjningar</vt:lpstr>
      <vt:lpstr>Databas gafflar</vt:lpstr>
      <vt:lpstr>tabell ny</vt:lpstr>
      <vt:lpstr>Databas fästen bakaxel</vt:lpstr>
      <vt:lpstr>Databas gafflar (2)</vt:lpstr>
      <vt:lpstr>Blad1</vt:lpstr>
      <vt:lpstr>Sorterings underlag</vt:lpstr>
      <vt:lpstr>Lista</vt:lpstr>
      <vt:lpstr>Blad3 (2)</vt:lpstr>
      <vt:lpstr>Blad6</vt:lpstr>
      <vt:lpstr>Blad2</vt:lpstr>
      <vt:lpstr>tabell översikt alla</vt:lpstr>
    </vt:vector>
  </TitlesOfParts>
  <Company>pp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Jalle</dc:creator>
  <cp:lastModifiedBy>mibe</cp:lastModifiedBy>
  <cp:lastPrinted>2017-10-05T13:44:18Z</cp:lastPrinted>
  <dcterms:created xsi:type="dcterms:W3CDTF">2008-11-29T13:54:37Z</dcterms:created>
  <dcterms:modified xsi:type="dcterms:W3CDTF">2017-12-20T13:07:48Z</dcterms:modified>
</cp:coreProperties>
</file>